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C:\Users\Henry Shine\Downloads\"/>
    </mc:Choice>
  </mc:AlternateContent>
  <xr:revisionPtr revIDLastSave="0" documentId="13_ncr:1_{F1901870-D7B2-424C-B59C-BD803EB72E0D}" xr6:coauthVersionLast="47" xr6:coauthVersionMax="47" xr10:uidLastSave="{00000000-0000-0000-0000-000000000000}"/>
  <workbookProtection workbookAlgorithmName="SHA-512" workbookHashValue="toj8uk9asexMPhtLFCTZnYVxQ1VlRs0ZBroYB7kLMQDwPHTOpwpAexy24j5kG/qk2zlM6njrWcrw56Fq33ZmzA==" workbookSaltValue="EtlZQVHAEIZBA2lySmo74g==" workbookSpinCount="100000" lockStructure="1"/>
  <bookViews>
    <workbookView xWindow="-120" yWindow="-120" windowWidth="29040" windowHeight="15840" activeTab="2" xr2:uid="{00000000-000D-0000-FFFF-FFFF00000000}"/>
  </bookViews>
  <sheets>
    <sheet name="Instructions" sheetId="1" r:id="rId1"/>
    <sheet name="CPMH Bonus" sheetId="2" r:id="rId2"/>
    <sheet name="Monthly Bonus" sheetId="3" r:id="rId3"/>
    <sheet name="Variables" sheetId="4" state="hidden" r:id="rId4"/>
    <sheet name="Memberships" sheetId="5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iJx0c4HlX/60m4/yl4oxbbqt1pQjkqpc9X5Rgkc2yAM="/>
    </ext>
  </extLst>
</workbook>
</file>

<file path=xl/calcChain.xml><?xml version="1.0" encoding="utf-8"?>
<calcChain xmlns="http://schemas.openxmlformats.org/spreadsheetml/2006/main">
  <c r="E10" i="3" l="1" a="1"/>
  <c r="E10" i="3" s="1"/>
  <c r="F17" i="4"/>
  <c r="F15" i="4"/>
  <c r="F13" i="4"/>
  <c r="F11" i="4"/>
  <c r="F9" i="4"/>
  <c r="F7" i="4"/>
  <c r="F5" i="4"/>
  <c r="D17" i="3"/>
  <c r="D16" i="3"/>
  <c r="D15" i="3"/>
  <c r="B6" i="3"/>
  <c r="E11" i="3" s="1"/>
  <c r="K32" i="2"/>
  <c r="K33" i="2" s="1"/>
  <c r="K31" i="2"/>
  <c r="F31" i="2"/>
  <c r="D27" i="2"/>
  <c r="F32" i="2" s="1"/>
  <c r="L20" i="2"/>
  <c r="K20" i="2"/>
  <c r="I20" i="2"/>
  <c r="H20" i="2"/>
  <c r="F20" i="2"/>
  <c r="E20" i="2"/>
  <c r="L19" i="2"/>
  <c r="K19" i="2"/>
  <c r="I19" i="2"/>
  <c r="H19" i="2"/>
  <c r="F19" i="2"/>
  <c r="E19" i="2"/>
  <c r="U18" i="2"/>
  <c r="L18" i="2"/>
  <c r="K18" i="2"/>
  <c r="I18" i="2"/>
  <c r="H18" i="2"/>
  <c r="G18" i="2"/>
  <c r="U17" i="2"/>
  <c r="L17" i="2"/>
  <c r="K17" i="2"/>
  <c r="I17" i="2"/>
  <c r="H17" i="2"/>
  <c r="G17" i="2"/>
  <c r="U16" i="2"/>
  <c r="L16" i="2"/>
  <c r="K16" i="2"/>
  <c r="I16" i="2"/>
  <c r="H16" i="2"/>
  <c r="G16" i="2"/>
  <c r="U15" i="2"/>
  <c r="L15" i="2"/>
  <c r="K15" i="2"/>
  <c r="I15" i="2"/>
  <c r="H15" i="2"/>
  <c r="G15" i="2"/>
  <c r="U14" i="2"/>
  <c r="L14" i="2"/>
  <c r="K14" i="2"/>
  <c r="J14" i="2"/>
  <c r="G14" i="2"/>
  <c r="U13" i="2"/>
  <c r="L13" i="2"/>
  <c r="K13" i="2"/>
  <c r="J13" i="2"/>
  <c r="G13" i="2"/>
  <c r="U12" i="2"/>
  <c r="J12" i="2"/>
  <c r="G12" i="2"/>
  <c r="U11" i="2"/>
  <c r="I11" i="2"/>
  <c r="H11" i="2"/>
  <c r="G11" i="2"/>
  <c r="U10" i="2"/>
  <c r="G10" i="2"/>
  <c r="U9" i="2"/>
  <c r="G9" i="2"/>
  <c r="U8" i="2"/>
  <c r="U7" i="2"/>
  <c r="F33" i="2" l="1"/>
  <c r="E12" i="3"/>
  <c r="E17" i="3" l="1"/>
  <c r="E16" i="3"/>
  <c r="E1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<sst xmlns="http://schemas.openxmlformats.org/spreadsheetml/2006/main" count="221" uniqueCount="201">
  <si>
    <t>Instructions</t>
  </si>
  <si>
    <t>**Review your employees hours and correct any missing "punch out" before running the following reports.</t>
  </si>
  <si>
    <t xml:space="preserve"> Labor by Employee, By Date Report</t>
  </si>
  <si>
    <t>Run this report for each week of the pay period</t>
  </si>
  <si>
    <t>GSR Report</t>
  </si>
  <si>
    <t>Run this report for the entire pay period</t>
  </si>
  <si>
    <t>CPMH Bonus</t>
  </si>
  <si>
    <t>To calculate your store CPMH bonus the following information must be entered in the CPMH Bonus worksheet. Submit this information at the end of each payroll.</t>
  </si>
  <si>
    <t>The total labor hours from the Labor by Employee, By Date Report (add week 1 and week 2 total hours)</t>
  </si>
  <si>
    <t>The total cars washed from the GSR report</t>
  </si>
  <si>
    <t>Monthly Store Bonus</t>
  </si>
  <si>
    <t>To calculate your store bonus the following information must be entered in the Monthly Bonus worksheet. Submit this information with the 1st payroll of each month.</t>
  </si>
  <si>
    <t>Labor By Employee - This report will give you the total hours worked for each employee.</t>
  </si>
  <si>
    <t>Reports &gt; Labor Data &amp; Secruity Logs &gt; Labor Statistics from the drop down box select Labor by Employee and enter date range &gt; OK</t>
  </si>
  <si>
    <r>
      <rPr>
        <sz val="14"/>
        <color theme="1"/>
        <rFont val="Cambria"/>
      </rPr>
      <t xml:space="preserve">Plan Analysis as of the end of the prior month. This report will tell you the end of month members. This report will be generated from </t>
    </r>
    <r>
      <rPr>
        <b/>
        <u/>
        <sz val="14"/>
        <color theme="1"/>
        <rFont val="Cambria"/>
      </rPr>
      <t>SiteWatch Web.</t>
    </r>
  </si>
  <si>
    <t>Enter the last day of the month to show you that month ending members</t>
  </si>
  <si>
    <t>Include a PDF copy of the Plan Analysis Report with your Payroll Submission</t>
  </si>
  <si>
    <t>CPMH Bonus Calculation</t>
  </si>
  <si>
    <t>Cars per Biweekly Pay Period</t>
  </si>
  <si>
    <t>$/car</t>
  </si>
  <si>
    <t>0-5000</t>
  </si>
  <si>
    <t>5001-7500</t>
  </si>
  <si>
    <t>&gt;7500</t>
  </si>
  <si>
    <t>GM</t>
  </si>
  <si>
    <t>SM</t>
  </si>
  <si>
    <t>Total</t>
  </si>
  <si>
    <t>Volume</t>
  </si>
  <si>
    <t>Min</t>
  </si>
  <si>
    <t>Max</t>
  </si>
  <si>
    <t>&lt;11</t>
  </si>
  <si>
    <t>≤</t>
  </si>
  <si>
    <t>Team Lead</t>
  </si>
  <si>
    <t>11-11.99</t>
  </si>
  <si>
    <t>CPMH</t>
  </si>
  <si>
    <t>12-12.99</t>
  </si>
  <si>
    <t>13-13.99</t>
  </si>
  <si>
    <t>14-14.99</t>
  </si>
  <si>
    <t>15-15.99</t>
  </si>
  <si>
    <t>16-16.99</t>
  </si>
  <si>
    <t>17-17.99</t>
  </si>
  <si>
    <t>18-18.99</t>
  </si>
  <si>
    <t>&gt;</t>
  </si>
  <si>
    <t>19-19.99</t>
  </si>
  <si>
    <t>20-20.99</t>
  </si>
  <si>
    <t>21-21.99</t>
  </si>
  <si>
    <t>22-22.99</t>
  </si>
  <si>
    <t>23+</t>
  </si>
  <si>
    <t>Total Cars Washed (Biweekly)</t>
  </si>
  <si>
    <t>Total Hours (Biweekly) (from Labor Statistics Report)</t>
  </si>
  <si>
    <t>Store Manager :</t>
  </si>
  <si>
    <t>General Manager:</t>
  </si>
  <si>
    <t>Total Cars Washed</t>
  </si>
  <si>
    <t>Cents per Car</t>
  </si>
  <si>
    <t>SM CPMH Bonus</t>
  </si>
  <si>
    <t>GM CPMH Bonus</t>
  </si>
  <si>
    <t>Monthly Membership Bonus Calculation</t>
  </si>
  <si>
    <t>WX523</t>
  </si>
  <si>
    <t>Store Number ("WX000")</t>
  </si>
  <si>
    <t>Beginning of Year Memberships</t>
  </si>
  <si>
    <t>End of Month Memberships</t>
  </si>
  <si>
    <t>Bonus</t>
  </si>
  <si>
    <t>Base</t>
  </si>
  <si>
    <t>Growth</t>
  </si>
  <si>
    <t>% of Total</t>
  </si>
  <si>
    <t>$</t>
  </si>
  <si>
    <t>AD</t>
  </si>
  <si>
    <t>Position</t>
  </si>
  <si>
    <t>Percentage of Bonus</t>
  </si>
  <si>
    <t>Min Members</t>
  </si>
  <si>
    <t>Max Members</t>
  </si>
  <si>
    <t>Area Director</t>
  </si>
  <si>
    <t>General Manager</t>
  </si>
  <si>
    <t>Store Manager</t>
  </si>
  <si>
    <t>Shift Supervisor and Team Leaders</t>
  </si>
  <si>
    <t>Store</t>
  </si>
  <si>
    <t>Members</t>
  </si>
  <si>
    <t>WX101</t>
  </si>
  <si>
    <t>WX102</t>
  </si>
  <si>
    <t>WX103</t>
  </si>
  <si>
    <t>WX104</t>
  </si>
  <si>
    <t>WX105</t>
  </si>
  <si>
    <t>WX106</t>
  </si>
  <si>
    <t>WX107</t>
  </si>
  <si>
    <t>WX108</t>
  </si>
  <si>
    <t>WX109</t>
  </si>
  <si>
    <t>WX110</t>
  </si>
  <si>
    <t>WX111</t>
  </si>
  <si>
    <t>WX112</t>
  </si>
  <si>
    <t>WX113</t>
  </si>
  <si>
    <t>WX114</t>
  </si>
  <si>
    <t>WX115</t>
  </si>
  <si>
    <t>WX116</t>
  </si>
  <si>
    <t>WX117</t>
  </si>
  <si>
    <t>WX118</t>
  </si>
  <si>
    <t>WX119</t>
  </si>
  <si>
    <t>WX120</t>
  </si>
  <si>
    <t>WX122</t>
  </si>
  <si>
    <t>WX123</t>
  </si>
  <si>
    <t>WX125</t>
  </si>
  <si>
    <t>WX126</t>
  </si>
  <si>
    <t>WX127</t>
  </si>
  <si>
    <t>WX201</t>
  </si>
  <si>
    <t>WX202</t>
  </si>
  <si>
    <t>WX203</t>
  </si>
  <si>
    <t>WX204</t>
  </si>
  <si>
    <t>WX205</t>
  </si>
  <si>
    <t>WX206</t>
  </si>
  <si>
    <t>WX207</t>
  </si>
  <si>
    <t>WX208</t>
  </si>
  <si>
    <t>WX209</t>
  </si>
  <si>
    <t>WX210</t>
  </si>
  <si>
    <t>WX211</t>
  </si>
  <si>
    <t>WX212</t>
  </si>
  <si>
    <t>WX213</t>
  </si>
  <si>
    <t>WX214</t>
  </si>
  <si>
    <t>WX215</t>
  </si>
  <si>
    <t>WX216</t>
  </si>
  <si>
    <t>WX217</t>
  </si>
  <si>
    <t>WX218</t>
  </si>
  <si>
    <t>WX219</t>
  </si>
  <si>
    <t>WX220</t>
  </si>
  <si>
    <t>WX221</t>
  </si>
  <si>
    <t>WX222</t>
  </si>
  <si>
    <t>WX223</t>
  </si>
  <si>
    <t>WX224</t>
  </si>
  <si>
    <t>WX301</t>
  </si>
  <si>
    <t>WX302</t>
  </si>
  <si>
    <t>WX303</t>
  </si>
  <si>
    <t>WX401</t>
  </si>
  <si>
    <t>WX402</t>
  </si>
  <si>
    <t>WX403</t>
  </si>
  <si>
    <t>WX404</t>
  </si>
  <si>
    <t>WX405</t>
  </si>
  <si>
    <t>WX406</t>
  </si>
  <si>
    <t>WX407</t>
  </si>
  <si>
    <t>WX408</t>
  </si>
  <si>
    <t>WX409</t>
  </si>
  <si>
    <t>WX410</t>
  </si>
  <si>
    <t>WX411</t>
  </si>
  <si>
    <t>WX412</t>
  </si>
  <si>
    <t>WX413</t>
  </si>
  <si>
    <t>WX414</t>
  </si>
  <si>
    <t>WX415</t>
  </si>
  <si>
    <t>WX416</t>
  </si>
  <si>
    <t>WX501</t>
  </si>
  <si>
    <t>WX502</t>
  </si>
  <si>
    <t>WX503</t>
  </si>
  <si>
    <t>WX504</t>
  </si>
  <si>
    <t>WX505</t>
  </si>
  <si>
    <t>WX506</t>
  </si>
  <si>
    <t>WX507</t>
  </si>
  <si>
    <t>WX508</t>
  </si>
  <si>
    <t>WX509</t>
  </si>
  <si>
    <t>WX510</t>
  </si>
  <si>
    <t>WX511</t>
  </si>
  <si>
    <t>WX512</t>
  </si>
  <si>
    <t>WX513</t>
  </si>
  <si>
    <t>WX514</t>
  </si>
  <si>
    <t>WX515</t>
  </si>
  <si>
    <t>WX516</t>
  </si>
  <si>
    <t>WX517</t>
  </si>
  <si>
    <t>WX518</t>
  </si>
  <si>
    <t>WX519</t>
  </si>
  <si>
    <t>WX520</t>
  </si>
  <si>
    <t>WX521</t>
  </si>
  <si>
    <t>WX522</t>
  </si>
  <si>
    <t>WX601</t>
  </si>
  <si>
    <t>WX602</t>
  </si>
  <si>
    <t>WX701</t>
  </si>
  <si>
    <t>WX702</t>
  </si>
  <si>
    <t>WX703</t>
  </si>
  <si>
    <t>WX704</t>
  </si>
  <si>
    <t>WX705</t>
  </si>
  <si>
    <t>WX706</t>
  </si>
  <si>
    <t>WX707</t>
  </si>
  <si>
    <t>WX709</t>
  </si>
  <si>
    <t>WX710</t>
  </si>
  <si>
    <t>WX711</t>
  </si>
  <si>
    <t>WX712</t>
  </si>
  <si>
    <t>WX713</t>
  </si>
  <si>
    <t>WX714</t>
  </si>
  <si>
    <t>WX715</t>
  </si>
  <si>
    <t>WX716</t>
  </si>
  <si>
    <t>WX717</t>
  </si>
  <si>
    <t>WX801</t>
  </si>
  <si>
    <t>WX802</t>
  </si>
  <si>
    <t>WX803</t>
  </si>
  <si>
    <t>WX804</t>
  </si>
  <si>
    <t>WX805</t>
  </si>
  <si>
    <t>WX806</t>
  </si>
  <si>
    <t>WX807</t>
  </si>
  <si>
    <t>WX808</t>
  </si>
  <si>
    <t>WX809</t>
  </si>
  <si>
    <t>WX810</t>
  </si>
  <si>
    <t>WX811</t>
  </si>
  <si>
    <t>WX812</t>
  </si>
  <si>
    <t>WX813</t>
  </si>
  <si>
    <t>WX814</t>
  </si>
  <si>
    <t>WX815</t>
  </si>
  <si>
    <t>WX816</t>
  </si>
  <si>
    <t>WX817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</si>
</sst>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0_);\(&quot;$&quot;#,##0.000\)"/>
    <numFmt numFmtId="165" formatCode="0.000"/>
    <numFmt numFmtId="166" formatCode="&quot;$&quot;#,##0.00"/>
    <numFmt numFmtId="167" formatCode="#,##0;\(#,##0\)"/>
  </numFmts>
  <fonts count="18" x14ac:knownFonts="1">
    <font>
      <sz val="11"/>
      <color theme="1"/>
      <name val="Calibri"/>
      <scheme val="minor"/>
    </font>
    <font>
      <b/>
      <sz val="48"/>
      <color theme="1"/>
      <name val="Cambria"/>
    </font>
    <font>
      <sz val="11"/>
      <name val="Calibri"/>
    </font>
    <font>
      <sz val="14"/>
      <color theme="1"/>
      <name val="Cambria"/>
    </font>
    <font>
      <b/>
      <sz val="14"/>
      <color theme="1"/>
      <name val="Cambria"/>
    </font>
    <font>
      <b/>
      <sz val="14"/>
      <color rgb="FFFF0000"/>
      <name val="Cambria"/>
    </font>
    <font>
      <u/>
      <sz val="14"/>
      <color theme="10"/>
      <name val="Cambria"/>
    </font>
    <font>
      <b/>
      <i/>
      <sz val="14"/>
      <color theme="1"/>
      <name val="Cambria"/>
    </font>
    <font>
      <i/>
      <sz val="14"/>
      <color theme="1"/>
      <name val="Cambria"/>
    </font>
    <font>
      <i/>
      <sz val="14"/>
      <color rgb="FFFF0000"/>
      <name val="Cambria"/>
    </font>
    <font>
      <sz val="10"/>
      <color theme="1"/>
      <name val="Arial"/>
    </font>
    <font>
      <b/>
      <sz val="10"/>
      <color theme="1"/>
      <name val="Arial"/>
    </font>
    <font>
      <sz val="10"/>
      <color theme="1"/>
      <name val="Calibri"/>
    </font>
    <font>
      <b/>
      <sz val="10"/>
      <color rgb="FF0000FF"/>
      <name val="Arial"/>
    </font>
    <font>
      <b/>
      <sz val="14"/>
      <color theme="1"/>
      <name val="Arial"/>
    </font>
    <font>
      <sz val="10"/>
      <color rgb="FF00B050"/>
      <name val="Arial"/>
    </font>
    <font>
      <sz val="10"/>
      <color theme="0"/>
      <name val="Arial"/>
    </font>
    <font>
      <b/>
      <u/>
      <sz val="14"/>
      <color theme="1"/>
      <name val="Cambria"/>
    </font>
  </fonts>
  <fills count="7">
    <fill>
      <patternFill patternType="none"/>
    </fill>
    <fill>
      <patternFill patternType="gray125"/>
    </fill>
    <fill>
      <patternFill patternType="solid">
        <fgColor rgb="FFB4C6E7"/>
        <bgColor rgb="FFB4C6E7"/>
      </patternFill>
    </fill>
    <fill>
      <patternFill patternType="solid">
        <fgColor rgb="FFFEF2CB"/>
        <bgColor rgb="FFFEF2CB"/>
      </patternFill>
    </fill>
    <fill>
      <patternFill patternType="solid">
        <fgColor rgb="FFFFFF00"/>
        <bgColor rgb="FFFFFF00"/>
      </patternFill>
    </fill>
    <fill>
      <patternFill patternType="solid">
        <fgColor rgb="FFDADADA"/>
        <bgColor rgb="FFDADADA"/>
      </patternFill>
    </fill>
    <fill>
      <patternFill patternType="solid">
        <fgColor rgb="FFD9E2F3"/>
        <bgColor rgb="FFD9E2F3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3" fillId="0" borderId="0" xfId="0" applyFont="1"/>
    <xf numFmtId="0" fontId="4" fillId="0" borderId="0" xfId="0" applyFont="1"/>
    <xf numFmtId="0" fontId="4" fillId="4" borderId="4" xfId="0" applyFont="1" applyFill="1" applyBorder="1"/>
    <xf numFmtId="0" fontId="4" fillId="4" borderId="4" xfId="0" applyFont="1" applyFill="1" applyBorder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/>
    <xf numFmtId="0" fontId="6" fillId="0" borderId="0" xfId="0" applyFont="1"/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5" fontId="10" fillId="0" borderId="5" xfId="0" applyNumberFormat="1" applyFont="1" applyBorder="1"/>
    <xf numFmtId="5" fontId="10" fillId="0" borderId="6" xfId="0" applyNumberFormat="1" applyFont="1" applyBorder="1"/>
    <xf numFmtId="5" fontId="10" fillId="0" borderId="7" xfId="0" applyNumberFormat="1" applyFont="1" applyBorder="1"/>
    <xf numFmtId="0" fontId="10" fillId="0" borderId="8" xfId="0" applyFont="1" applyBorder="1"/>
    <xf numFmtId="0" fontId="10" fillId="0" borderId="9" xfId="0" applyFont="1" applyBorder="1"/>
    <xf numFmtId="164" fontId="10" fillId="0" borderId="10" xfId="0" applyNumberFormat="1" applyFont="1" applyBorder="1"/>
    <xf numFmtId="164" fontId="10" fillId="0" borderId="11" xfId="0" applyNumberFormat="1" applyFont="1" applyBorder="1"/>
    <xf numFmtId="164" fontId="10" fillId="0" borderId="12" xfId="0" applyNumberFormat="1" applyFont="1" applyBorder="1"/>
    <xf numFmtId="10" fontId="10" fillId="0" borderId="0" xfId="0" quotePrefix="1" applyNumberFormat="1" applyFont="1" applyAlignment="1">
      <alignment horizontal="right"/>
    </xf>
    <xf numFmtId="164" fontId="10" fillId="0" borderId="13" xfId="0" applyNumberFormat="1" applyFont="1" applyBorder="1"/>
    <xf numFmtId="164" fontId="10" fillId="0" borderId="0" xfId="0" applyNumberFormat="1" applyFont="1"/>
    <xf numFmtId="164" fontId="10" fillId="0" borderId="14" xfId="0" applyNumberFormat="1" applyFont="1" applyBorder="1"/>
    <xf numFmtId="165" fontId="10" fillId="0" borderId="0" xfId="0" applyNumberFormat="1" applyFont="1"/>
    <xf numFmtId="0" fontId="10" fillId="0" borderId="15" xfId="0" applyFont="1" applyBorder="1"/>
    <xf numFmtId="164" fontId="10" fillId="0" borderId="16" xfId="0" applyNumberFormat="1" applyFont="1" applyBorder="1"/>
    <xf numFmtId="0" fontId="10" fillId="0" borderId="0" xfId="0" quotePrefix="1" applyFont="1" applyAlignment="1">
      <alignment horizontal="right"/>
    </xf>
    <xf numFmtId="0" fontId="10" fillId="0" borderId="17" xfId="0" applyFont="1" applyBorder="1"/>
    <xf numFmtId="0" fontId="10" fillId="0" borderId="18" xfId="0" applyFont="1" applyBorder="1"/>
    <xf numFmtId="0" fontId="10" fillId="0" borderId="19" xfId="0" applyFont="1" applyBorder="1"/>
    <xf numFmtId="164" fontId="10" fillId="0" borderId="20" xfId="0" applyNumberFormat="1" applyFont="1" applyBorder="1"/>
    <xf numFmtId="164" fontId="10" fillId="0" borderId="21" xfId="0" applyNumberFormat="1" applyFont="1" applyBorder="1"/>
    <xf numFmtId="164" fontId="10" fillId="0" borderId="22" xfId="0" applyNumberFormat="1" applyFont="1" applyBorder="1"/>
    <xf numFmtId="0" fontId="12" fillId="0" borderId="0" xfId="0" applyFont="1" applyAlignment="1">
      <alignment horizontal="right"/>
    </xf>
    <xf numFmtId="164" fontId="10" fillId="0" borderId="23" xfId="0" applyNumberFormat="1" applyFont="1" applyBorder="1"/>
    <xf numFmtId="164" fontId="10" fillId="0" borderId="24" xfId="0" applyNumberFormat="1" applyFont="1" applyBorder="1"/>
    <xf numFmtId="0" fontId="13" fillId="4" borderId="4" xfId="0" applyFont="1" applyFill="1" applyBorder="1" applyAlignment="1">
      <alignment horizontal="center"/>
    </xf>
    <xf numFmtId="37" fontId="13" fillId="4" borderId="4" xfId="0" applyNumberFormat="1" applyFont="1" applyFill="1" applyBorder="1" applyAlignment="1">
      <alignment horizontal="center"/>
    </xf>
    <xf numFmtId="2" fontId="11" fillId="0" borderId="25" xfId="0" applyNumberFormat="1" applyFont="1" applyBorder="1" applyAlignment="1">
      <alignment horizontal="center"/>
    </xf>
    <xf numFmtId="0" fontId="11" fillId="5" borderId="4" xfId="0" applyFont="1" applyFill="1" applyBorder="1"/>
    <xf numFmtId="0" fontId="10" fillId="5" borderId="4" xfId="0" applyFont="1" applyFill="1" applyBorder="1"/>
    <xf numFmtId="0" fontId="11" fillId="2" borderId="4" xfId="0" applyFont="1" applyFill="1" applyBorder="1"/>
    <xf numFmtId="0" fontId="10" fillId="2" borderId="4" xfId="0" applyFont="1" applyFill="1" applyBorder="1"/>
    <xf numFmtId="44" fontId="11" fillId="6" borderId="4" xfId="0" applyNumberFormat="1" applyFont="1" applyFill="1" applyBorder="1" applyAlignment="1">
      <alignment horizontal="center"/>
    </xf>
    <xf numFmtId="44" fontId="11" fillId="6" borderId="4" xfId="0" applyNumberFormat="1" applyFont="1" applyFill="1" applyBorder="1"/>
    <xf numFmtId="166" fontId="10" fillId="0" borderId="0" xfId="0" applyNumberFormat="1" applyFont="1"/>
    <xf numFmtId="1" fontId="15" fillId="0" borderId="0" xfId="0" applyNumberFormat="1" applyFont="1" applyAlignment="1">
      <alignment horizontal="center"/>
    </xf>
    <xf numFmtId="166" fontId="11" fillId="0" borderId="0" xfId="0" applyNumberFormat="1" applyFont="1"/>
    <xf numFmtId="0" fontId="11" fillId="0" borderId="0" xfId="0" applyFont="1" applyAlignment="1">
      <alignment horizontal="right"/>
    </xf>
    <xf numFmtId="9" fontId="10" fillId="0" borderId="0" xfId="0" applyNumberFormat="1" applyFont="1"/>
    <xf numFmtId="9" fontId="16" fillId="0" borderId="0" xfId="0" applyNumberFormat="1" applyFont="1"/>
    <xf numFmtId="0" fontId="11" fillId="0" borderId="26" xfId="0" applyFont="1" applyBorder="1" applyAlignment="1">
      <alignment wrapText="1"/>
    </xf>
    <xf numFmtId="0" fontId="11" fillId="0" borderId="27" xfId="0" applyFont="1" applyBorder="1" applyAlignment="1">
      <alignment wrapText="1"/>
    </xf>
    <xf numFmtId="0" fontId="10" fillId="0" borderId="28" xfId="0" applyFont="1" applyBorder="1" applyAlignment="1">
      <alignment wrapText="1"/>
    </xf>
    <xf numFmtId="0" fontId="11" fillId="0" borderId="27" xfId="0" applyFont="1" applyBorder="1" applyAlignment="1">
      <alignment horizontal="center" wrapText="1"/>
    </xf>
    <xf numFmtId="0" fontId="10" fillId="0" borderId="29" xfId="0" applyFont="1" applyBorder="1" applyAlignment="1">
      <alignment wrapText="1"/>
    </xf>
    <xf numFmtId="0" fontId="10" fillId="0" borderId="30" xfId="0" applyFont="1" applyBorder="1" applyAlignment="1">
      <alignment wrapText="1"/>
    </xf>
    <xf numFmtId="10" fontId="11" fillId="0" borderId="31" xfId="0" applyNumberFormat="1" applyFont="1" applyBorder="1" applyAlignment="1">
      <alignment horizontal="right" wrapText="1"/>
    </xf>
    <xf numFmtId="0" fontId="10" fillId="0" borderId="31" xfId="0" applyFont="1" applyBorder="1" applyAlignment="1">
      <alignment horizontal="right" wrapText="1"/>
    </xf>
    <xf numFmtId="8" fontId="10" fillId="0" borderId="31" xfId="0" applyNumberFormat="1" applyFont="1" applyBorder="1" applyAlignment="1">
      <alignment horizontal="right" wrapText="1"/>
    </xf>
    <xf numFmtId="3" fontId="10" fillId="0" borderId="31" xfId="0" applyNumberFormat="1" applyFont="1" applyBorder="1" applyAlignment="1">
      <alignment horizontal="right" wrapText="1"/>
    </xf>
    <xf numFmtId="167" fontId="10" fillId="0" borderId="0" xfId="0" applyNumberFormat="1" applyFont="1" applyAlignment="1">
      <alignment horizontal="right"/>
    </xf>
    <xf numFmtId="0" fontId="5" fillId="0" borderId="0" xfId="0" applyFont="1" applyAlignment="1">
      <alignment horizontal="center"/>
    </xf>
    <xf numFmtId="0" fontId="0" fillId="0" borderId="0" xfId="0"/>
    <xf numFmtId="0" fontId="4" fillId="4" borderId="1" xfId="0" applyFont="1" applyFill="1" applyBorder="1" applyAlignment="1">
      <alignment horizontal="left"/>
    </xf>
    <xf numFmtId="0" fontId="2" fillId="0" borderId="3" xfId="0" applyFont="1" applyBorder="1"/>
    <xf numFmtId="0" fontId="4" fillId="0" borderId="0" xfId="0" applyFont="1" applyAlignment="1">
      <alignment horizontal="center" wrapText="1"/>
    </xf>
    <xf numFmtId="0" fontId="2" fillId="0" borderId="2" xfId="0" applyFont="1" applyBorder="1"/>
    <xf numFmtId="0" fontId="1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4" fillId="0" borderId="0" xfId="0" applyFont="1" applyAlignment="1">
      <alignment horizontal="left" wrapText="1"/>
    </xf>
    <xf numFmtId="0" fontId="11" fillId="0" borderId="0" xfId="0" applyFont="1" applyAlignment="1">
      <alignment horizontal="center"/>
    </xf>
    <xf numFmtId="0" fontId="1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923925</xdr:colOff>
      <xdr:row>5</xdr:row>
      <xdr:rowOff>104775</xdr:rowOff>
    </xdr:from>
    <xdr:ext cx="4295775" cy="12287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1371600</xdr:colOff>
      <xdr:row>12</xdr:row>
      <xdr:rowOff>85725</xdr:rowOff>
    </xdr:from>
    <xdr:ext cx="2971800" cy="3238500"/>
    <xdr:pic>
      <xdr:nvPicPr>
        <xdr:cNvPr id="3" name="image5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1181100</xdr:colOff>
      <xdr:row>31</xdr:row>
      <xdr:rowOff>95250</xdr:rowOff>
    </xdr:from>
    <xdr:ext cx="5248275" cy="952500"/>
    <xdr:pic>
      <xdr:nvPicPr>
        <xdr:cNvPr id="4" name="image3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1657350</xdr:colOff>
      <xdr:row>37</xdr:row>
      <xdr:rowOff>28575</xdr:rowOff>
    </xdr:from>
    <xdr:ext cx="3295650" cy="3819525"/>
    <xdr:pic>
      <xdr:nvPicPr>
        <xdr:cNvPr id="5" name="image4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542925</xdr:colOff>
      <xdr:row>72</xdr:row>
      <xdr:rowOff>104775</xdr:rowOff>
    </xdr:from>
    <xdr:ext cx="5962650" cy="4838700"/>
    <xdr:pic>
      <xdr:nvPicPr>
        <xdr:cNvPr id="6" name="image2.pn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>
      <selection sqref="A1:E1"/>
    </sheetView>
  </sheetViews>
  <sheetFormatPr defaultColWidth="14.42578125" defaultRowHeight="15" customHeight="1" x14ac:dyDescent="0.25"/>
  <cols>
    <col min="1" max="1" width="9.140625" customWidth="1"/>
    <col min="2" max="2" width="19.5703125" customWidth="1"/>
    <col min="3" max="3" width="18.28515625" customWidth="1"/>
    <col min="4" max="4" width="38.140625" customWidth="1"/>
    <col min="5" max="5" width="72.5703125" customWidth="1"/>
    <col min="6" max="26" width="9.140625" customWidth="1"/>
  </cols>
  <sheetData>
    <row r="1" spans="1:26" ht="45" customHeight="1" x14ac:dyDescent="0.75">
      <c r="A1" s="77" t="s">
        <v>0</v>
      </c>
      <c r="B1" s="76"/>
      <c r="C1" s="76"/>
      <c r="D1" s="76"/>
      <c r="E1" s="7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 x14ac:dyDescent="0.25">
      <c r="A2" s="2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9.25" customHeight="1" x14ac:dyDescent="0.25">
      <c r="A3" s="78" t="s">
        <v>1</v>
      </c>
      <c r="B3" s="76"/>
      <c r="C3" s="76"/>
      <c r="D3" s="76"/>
      <c r="E3" s="7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" customHeight="1" x14ac:dyDescent="0.25">
      <c r="A4" s="2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5.5" customHeight="1" x14ac:dyDescent="0.25">
      <c r="A5" s="3" t="s">
        <v>2</v>
      </c>
      <c r="B5" s="3"/>
      <c r="C5" s="4"/>
      <c r="D5" s="79" t="s">
        <v>3</v>
      </c>
      <c r="E5" s="7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 x14ac:dyDescent="0.25">
      <c r="A6" s="5"/>
      <c r="B6" s="6"/>
      <c r="C6" s="7"/>
      <c r="D6" s="7"/>
      <c r="E6" s="8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 x14ac:dyDescent="0.25">
      <c r="A7" s="5"/>
      <c r="B7" s="6"/>
      <c r="C7" s="7"/>
      <c r="D7" s="7"/>
      <c r="E7" s="8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" customHeight="1" x14ac:dyDescent="0.25">
      <c r="A8" s="5"/>
      <c r="B8" s="6"/>
      <c r="C8" s="7"/>
      <c r="D8" s="7"/>
      <c r="E8" s="79"/>
      <c r="F8" s="72"/>
      <c r="G8" s="72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 x14ac:dyDescent="0.25">
      <c r="A9" s="5"/>
      <c r="B9" s="6"/>
      <c r="C9" s="7"/>
      <c r="D9" s="7"/>
      <c r="E9" s="8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 x14ac:dyDescent="0.25">
      <c r="A10" s="5"/>
      <c r="B10" s="6"/>
      <c r="C10" s="7"/>
      <c r="D10" s="7"/>
      <c r="E10" s="8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 x14ac:dyDescent="0.25">
      <c r="A11" s="5"/>
      <c r="B11" s="6"/>
      <c r="C11" s="7"/>
      <c r="D11" s="7"/>
      <c r="E11" s="8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" customHeight="1" x14ac:dyDescent="0.25">
      <c r="A12" s="5"/>
      <c r="B12" s="6"/>
      <c r="C12" s="7"/>
      <c r="D12" s="7"/>
      <c r="E12" s="8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 x14ac:dyDescent="0.25">
      <c r="A13" s="5"/>
      <c r="B13" s="6"/>
      <c r="C13" s="7"/>
      <c r="D13" s="7"/>
      <c r="E13" s="8"/>
      <c r="F13" s="1"/>
      <c r="G13" s="9"/>
      <c r="H13" s="9"/>
      <c r="I13" s="9"/>
      <c r="J13" s="9"/>
      <c r="K13" s="9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 x14ac:dyDescent="0.25">
      <c r="A14" s="5"/>
      <c r="B14" s="6"/>
      <c r="C14" s="7"/>
      <c r="D14" s="7"/>
      <c r="E14" s="8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 x14ac:dyDescent="0.25">
      <c r="A15" s="5"/>
      <c r="B15" s="6"/>
      <c r="C15" s="7"/>
      <c r="D15" s="7"/>
      <c r="E15" s="8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 x14ac:dyDescent="0.25">
      <c r="A16" s="5"/>
      <c r="B16" s="6"/>
      <c r="C16" s="7"/>
      <c r="D16" s="7"/>
      <c r="E16" s="8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 x14ac:dyDescent="0.25">
      <c r="A17" s="5"/>
      <c r="B17" s="6"/>
      <c r="C17" s="7"/>
      <c r="D17" s="7"/>
      <c r="E17" s="8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 x14ac:dyDescent="0.25">
      <c r="A18" s="5"/>
      <c r="B18" s="6"/>
      <c r="C18" s="7"/>
      <c r="D18" s="7"/>
      <c r="E18" s="8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 x14ac:dyDescent="0.25">
      <c r="A19" s="5"/>
      <c r="B19" s="6"/>
      <c r="C19" s="7"/>
      <c r="D19" s="7"/>
      <c r="E19" s="8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 x14ac:dyDescent="0.25">
      <c r="A20" s="5"/>
      <c r="B20" s="6"/>
      <c r="C20" s="7"/>
      <c r="D20" s="7"/>
      <c r="E20" s="8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 x14ac:dyDescent="0.25">
      <c r="A21" s="5"/>
      <c r="B21" s="6"/>
      <c r="C21" s="7"/>
      <c r="D21" s="7"/>
      <c r="E21" s="8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" customHeight="1" x14ac:dyDescent="0.25">
      <c r="A22" s="5"/>
      <c r="B22" s="6"/>
      <c r="C22" s="7"/>
      <c r="D22" s="7"/>
      <c r="E22" s="8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8" customHeight="1" x14ac:dyDescent="0.25">
      <c r="A23" s="5"/>
      <c r="B23" s="6"/>
      <c r="C23" s="7"/>
      <c r="D23" s="7"/>
      <c r="E23" s="8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 x14ac:dyDescent="0.25">
      <c r="A24" s="5"/>
      <c r="B24" s="6"/>
      <c r="C24" s="7"/>
      <c r="D24" s="7"/>
      <c r="E24" s="8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 x14ac:dyDescent="0.25">
      <c r="A25" s="5"/>
      <c r="B25" s="6"/>
      <c r="C25" s="7"/>
      <c r="D25" s="7"/>
      <c r="E25" s="8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 x14ac:dyDescent="0.25">
      <c r="A26" s="5"/>
      <c r="B26" s="6"/>
      <c r="C26" s="7"/>
      <c r="D26" s="7"/>
      <c r="E26" s="8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 x14ac:dyDescent="0.25">
      <c r="A27" s="5"/>
      <c r="B27" s="6"/>
      <c r="C27" s="7"/>
      <c r="D27" s="7"/>
      <c r="E27" s="8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 x14ac:dyDescent="0.25">
      <c r="A28" s="5"/>
      <c r="B28" s="6"/>
      <c r="C28" s="7"/>
      <c r="D28" s="7"/>
      <c r="E28" s="8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 x14ac:dyDescent="0.25">
      <c r="A29" s="5"/>
      <c r="B29" s="6"/>
      <c r="C29" s="7"/>
      <c r="D29" s="7"/>
      <c r="E29" s="8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" customHeight="1" x14ac:dyDescent="0.25">
      <c r="A30" s="5"/>
      <c r="B30" s="6"/>
      <c r="C30" s="7"/>
      <c r="D30" s="7"/>
      <c r="E30" s="8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25" customHeight="1" x14ac:dyDescent="0.25">
      <c r="A31" s="73" t="s">
        <v>4</v>
      </c>
      <c r="B31" s="74"/>
      <c r="C31" s="79" t="s">
        <v>5</v>
      </c>
      <c r="D31" s="72"/>
      <c r="E31" s="72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" customHeight="1" x14ac:dyDescent="0.25">
      <c r="A32" s="1"/>
      <c r="B32" s="1"/>
      <c r="C32" s="1"/>
      <c r="D32" s="79"/>
      <c r="E32" s="72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" customHeight="1" x14ac:dyDescent="0.25">
      <c r="A34" s="1"/>
      <c r="B34" s="71"/>
      <c r="C34" s="72"/>
      <c r="D34" s="7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 x14ac:dyDescent="0.25">
      <c r="A35" s="1"/>
      <c r="B35" s="1"/>
      <c r="C35" s="10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 x14ac:dyDescent="0.25">
      <c r="A36" s="1"/>
      <c r="B36" s="1"/>
      <c r="C36" s="10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 x14ac:dyDescent="0.25">
      <c r="A38" s="1"/>
      <c r="B38" s="1"/>
      <c r="C38" s="10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 x14ac:dyDescent="0.25">
      <c r="A39" s="1"/>
      <c r="B39" s="1"/>
      <c r="C39" s="10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 x14ac:dyDescent="0.25">
      <c r="A41" s="1"/>
      <c r="B41" s="1"/>
      <c r="C41" s="10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 x14ac:dyDescent="0.25">
      <c r="A43" s="1"/>
      <c r="B43" s="1"/>
      <c r="C43" s="10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 x14ac:dyDescent="0.25">
      <c r="A44" s="1"/>
      <c r="B44" s="1"/>
      <c r="C44" s="71"/>
      <c r="D44" s="72"/>
      <c r="E44" s="72"/>
      <c r="F44" s="72"/>
      <c r="G44" s="72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34.5" customHeight="1" x14ac:dyDescent="0.25">
      <c r="A60" s="73" t="s">
        <v>6</v>
      </c>
      <c r="B60" s="74"/>
      <c r="C60" s="75" t="s">
        <v>7</v>
      </c>
      <c r="D60" s="72"/>
      <c r="E60" s="7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 x14ac:dyDescent="0.25">
      <c r="A62" s="11">
        <v>1</v>
      </c>
      <c r="B62" s="1" t="s">
        <v>8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 x14ac:dyDescent="0.25">
      <c r="A63" s="11">
        <v>2</v>
      </c>
      <c r="B63" s="1" t="s">
        <v>9</v>
      </c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42.75" customHeight="1" x14ac:dyDescent="0.25">
      <c r="A66" s="73" t="s">
        <v>10</v>
      </c>
      <c r="B66" s="76"/>
      <c r="C66" s="74"/>
      <c r="D66" s="75" t="s">
        <v>11</v>
      </c>
      <c r="E66" s="72"/>
      <c r="F66" s="72"/>
      <c r="G66" s="72"/>
      <c r="H66" s="72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 x14ac:dyDescent="0.25">
      <c r="A68" s="11">
        <v>1</v>
      </c>
      <c r="B68" s="1" t="s">
        <v>12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 x14ac:dyDescent="0.25">
      <c r="A69" s="12"/>
      <c r="B69" s="13" t="s">
        <v>13</v>
      </c>
      <c r="C69" s="13"/>
      <c r="D69" s="13"/>
      <c r="E69" s="13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8" customHeight="1" x14ac:dyDescent="0.25">
      <c r="A70" s="11">
        <v>2</v>
      </c>
      <c r="B70" s="1" t="s">
        <v>14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 x14ac:dyDescent="0.25">
      <c r="A71" s="14"/>
      <c r="B71" s="14" t="s">
        <v>15</v>
      </c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8" customHeight="1" x14ac:dyDescent="0.25">
      <c r="A72" s="14"/>
      <c r="B72" s="15" t="s">
        <v>16</v>
      </c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8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">
    <mergeCell ref="D32:E32"/>
    <mergeCell ref="A1:E1"/>
    <mergeCell ref="A3:E3"/>
    <mergeCell ref="D5:E5"/>
    <mergeCell ref="E8:G8"/>
    <mergeCell ref="A31:B31"/>
    <mergeCell ref="C31:E31"/>
    <mergeCell ref="B34:D34"/>
    <mergeCell ref="C44:G44"/>
    <mergeCell ref="A60:B60"/>
    <mergeCell ref="C60:E60"/>
    <mergeCell ref="A66:C66"/>
    <mergeCell ref="D66:H66"/>
  </mergeCells>
  <pageMargins left="0.7" right="0.7" top="0.75" bottom="0.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defaultColWidth="14.42578125" defaultRowHeight="15" customHeight="1" x14ac:dyDescent="0.25"/>
  <cols>
    <col min="1" max="1" width="1.85546875" customWidth="1"/>
    <col min="2" max="26" width="12.5703125" customWidth="1"/>
  </cols>
  <sheetData>
    <row r="1" spans="1:26" ht="12.75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2.75" customHeight="1" x14ac:dyDescent="0.25">
      <c r="A2" s="16"/>
      <c r="B2" s="17" t="s">
        <v>17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2.75" customHeight="1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2.75" customHeight="1" x14ac:dyDescent="0.25">
      <c r="A4" s="16"/>
      <c r="B4" s="16"/>
      <c r="C4" s="16"/>
      <c r="D4" s="16"/>
      <c r="E4" s="80" t="s">
        <v>18</v>
      </c>
      <c r="F4" s="72"/>
      <c r="G4" s="72"/>
      <c r="H4" s="72"/>
      <c r="I4" s="72"/>
      <c r="J4" s="72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2.75" customHeight="1" x14ac:dyDescent="0.25">
      <c r="A5" s="16"/>
      <c r="B5" s="17" t="s">
        <v>19</v>
      </c>
      <c r="C5" s="16"/>
      <c r="D5" s="16"/>
      <c r="E5" s="80" t="s">
        <v>20</v>
      </c>
      <c r="F5" s="72"/>
      <c r="G5" s="72"/>
      <c r="H5" s="80" t="s">
        <v>21</v>
      </c>
      <c r="I5" s="72"/>
      <c r="J5" s="72"/>
      <c r="K5" s="80" t="s">
        <v>22</v>
      </c>
      <c r="L5" s="72"/>
      <c r="M5" s="72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2.75" customHeight="1" x14ac:dyDescent="0.25">
      <c r="A6" s="16"/>
      <c r="B6" s="16"/>
      <c r="C6" s="16"/>
      <c r="D6" s="16"/>
      <c r="E6" s="18" t="s">
        <v>23</v>
      </c>
      <c r="F6" s="18" t="s">
        <v>24</v>
      </c>
      <c r="G6" s="18" t="s">
        <v>25</v>
      </c>
      <c r="H6" s="18" t="s">
        <v>23</v>
      </c>
      <c r="I6" s="18" t="s">
        <v>24</v>
      </c>
      <c r="J6" s="18" t="s">
        <v>25</v>
      </c>
      <c r="K6" s="18" t="s">
        <v>23</v>
      </c>
      <c r="L6" s="18" t="s">
        <v>24</v>
      </c>
      <c r="M6" s="18" t="s">
        <v>25</v>
      </c>
      <c r="N6" s="16"/>
      <c r="O6" s="16"/>
      <c r="P6" s="16" t="s">
        <v>26</v>
      </c>
      <c r="Q6" s="16" t="s">
        <v>27</v>
      </c>
      <c r="R6" s="16" t="s">
        <v>28</v>
      </c>
      <c r="S6" s="16" t="s">
        <v>23</v>
      </c>
      <c r="T6" s="16" t="s">
        <v>24</v>
      </c>
      <c r="U6" s="16" t="s">
        <v>25</v>
      </c>
      <c r="V6" s="16"/>
      <c r="W6" s="16"/>
      <c r="X6" s="16"/>
      <c r="Y6" s="16"/>
      <c r="Z6" s="16"/>
    </row>
    <row r="7" spans="1:26" ht="12.75" customHeight="1" x14ac:dyDescent="0.25">
      <c r="A7" s="16"/>
      <c r="B7" s="16"/>
      <c r="C7" s="16"/>
      <c r="D7" s="19" t="s">
        <v>29</v>
      </c>
      <c r="E7" s="20"/>
      <c r="F7" s="21"/>
      <c r="G7" s="22"/>
      <c r="H7" s="20"/>
      <c r="I7" s="21"/>
      <c r="J7" s="22"/>
      <c r="K7" s="21"/>
      <c r="L7" s="21"/>
      <c r="M7" s="22"/>
      <c r="N7" s="16"/>
      <c r="O7" s="19" t="s">
        <v>30</v>
      </c>
      <c r="P7" s="23">
        <v>5000</v>
      </c>
      <c r="Q7" s="24">
        <v>12</v>
      </c>
      <c r="R7" s="24">
        <v>14.999000000000001</v>
      </c>
      <c r="S7" s="25">
        <v>2.4E-2</v>
      </c>
      <c r="T7" s="26">
        <v>1.6E-2</v>
      </c>
      <c r="U7" s="27">
        <f t="shared" ref="U7:U18" si="0">+S7+T7</f>
        <v>0.04</v>
      </c>
      <c r="V7" s="16"/>
      <c r="W7" s="16"/>
      <c r="X7" s="16"/>
      <c r="Y7" s="16"/>
      <c r="Z7" s="16"/>
    </row>
    <row r="8" spans="1:26" ht="12.75" customHeight="1" x14ac:dyDescent="0.25">
      <c r="A8" s="16"/>
      <c r="B8" s="17" t="s">
        <v>31</v>
      </c>
      <c r="C8" s="16"/>
      <c r="D8" s="28" t="s">
        <v>32</v>
      </c>
      <c r="E8" s="29"/>
      <c r="F8" s="30"/>
      <c r="G8" s="31"/>
      <c r="H8" s="29"/>
      <c r="I8" s="30"/>
      <c r="J8" s="31"/>
      <c r="K8" s="30"/>
      <c r="L8" s="16"/>
      <c r="M8" s="31"/>
      <c r="N8" s="32"/>
      <c r="O8" s="19"/>
      <c r="P8" s="33"/>
      <c r="Q8" s="16">
        <v>15</v>
      </c>
      <c r="R8" s="16">
        <v>17.998999999999999</v>
      </c>
      <c r="S8" s="29">
        <v>3.3000000000000002E-2</v>
      </c>
      <c r="T8" s="34">
        <v>2.1999999999999999E-2</v>
      </c>
      <c r="U8" s="31">
        <f t="shared" si="0"/>
        <v>5.5E-2</v>
      </c>
      <c r="V8" s="16"/>
      <c r="W8" s="16"/>
      <c r="X8" s="16"/>
      <c r="Y8" s="16"/>
      <c r="Z8" s="16"/>
    </row>
    <row r="9" spans="1:26" ht="12.75" customHeight="1" x14ac:dyDescent="0.25">
      <c r="A9" s="16"/>
      <c r="B9" s="17" t="s">
        <v>33</v>
      </c>
      <c r="C9" s="16"/>
      <c r="D9" s="28" t="s">
        <v>34</v>
      </c>
      <c r="E9" s="29">
        <v>2.4E-2</v>
      </c>
      <c r="F9" s="30">
        <v>1.6E-2</v>
      </c>
      <c r="G9" s="31">
        <f t="shared" ref="G9:G18" si="1">+E9+F9</f>
        <v>0.04</v>
      </c>
      <c r="H9" s="29"/>
      <c r="I9" s="30"/>
      <c r="J9" s="31"/>
      <c r="K9" s="30"/>
      <c r="L9" s="30"/>
      <c r="M9" s="31"/>
      <c r="N9" s="32"/>
      <c r="O9" s="19"/>
      <c r="P9" s="33"/>
      <c r="Q9" s="16">
        <v>18</v>
      </c>
      <c r="R9" s="16">
        <v>21.998999999999999</v>
      </c>
      <c r="S9" s="29">
        <v>4.4999999999999998E-2</v>
      </c>
      <c r="T9" s="34">
        <v>0.03</v>
      </c>
      <c r="U9" s="31">
        <f t="shared" si="0"/>
        <v>7.4999999999999997E-2</v>
      </c>
      <c r="V9" s="16"/>
      <c r="W9" s="16"/>
      <c r="X9" s="16"/>
      <c r="Y9" s="16"/>
      <c r="Z9" s="16"/>
    </row>
    <row r="10" spans="1:26" ht="12.75" customHeight="1" x14ac:dyDescent="0.25">
      <c r="A10" s="16"/>
      <c r="B10" s="16"/>
      <c r="C10" s="16"/>
      <c r="D10" s="35" t="s">
        <v>35</v>
      </c>
      <c r="E10" s="29">
        <v>2.4E-2</v>
      </c>
      <c r="F10" s="30">
        <v>1.6E-2</v>
      </c>
      <c r="G10" s="31">
        <f t="shared" si="1"/>
        <v>0.04</v>
      </c>
      <c r="H10" s="29"/>
      <c r="I10" s="30"/>
      <c r="J10" s="31"/>
      <c r="K10" s="30"/>
      <c r="L10" s="30"/>
      <c r="M10" s="31"/>
      <c r="N10" s="32"/>
      <c r="P10" s="36"/>
      <c r="Q10" s="37">
        <v>22</v>
      </c>
      <c r="R10" s="38">
        <v>100</v>
      </c>
      <c r="S10" s="39">
        <v>0.06</v>
      </c>
      <c r="T10" s="40">
        <v>0.04</v>
      </c>
      <c r="U10" s="41">
        <f t="shared" si="0"/>
        <v>0.1</v>
      </c>
      <c r="V10" s="16"/>
      <c r="W10" s="16"/>
      <c r="X10" s="16"/>
      <c r="Y10" s="16"/>
      <c r="Z10" s="16"/>
    </row>
    <row r="11" spans="1:26" ht="12.75" customHeight="1" x14ac:dyDescent="0.25">
      <c r="A11" s="16"/>
      <c r="B11" s="16"/>
      <c r="C11" s="16"/>
      <c r="D11" s="35" t="s">
        <v>36</v>
      </c>
      <c r="E11" s="29">
        <v>2.4E-2</v>
      </c>
      <c r="F11" s="30">
        <v>1.6E-2</v>
      </c>
      <c r="G11" s="31">
        <f t="shared" si="1"/>
        <v>0.04</v>
      </c>
      <c r="H11" s="29">
        <f>+J11*0.6</f>
        <v>2.4E-2</v>
      </c>
      <c r="I11" s="30">
        <f>+J11*0.4</f>
        <v>1.6E-2</v>
      </c>
      <c r="J11" s="31">
        <v>0.04</v>
      </c>
      <c r="K11" s="30"/>
      <c r="L11" s="30"/>
      <c r="M11" s="31"/>
      <c r="N11" s="32"/>
      <c r="O11" s="42" t="s">
        <v>30</v>
      </c>
      <c r="P11" s="23">
        <v>7500</v>
      </c>
      <c r="Q11" s="24">
        <v>14</v>
      </c>
      <c r="R11" s="16">
        <v>14.999000000000001</v>
      </c>
      <c r="S11" s="25">
        <v>2.4E-2</v>
      </c>
      <c r="T11" s="26">
        <v>1.6E-2</v>
      </c>
      <c r="U11" s="31">
        <f t="shared" si="0"/>
        <v>0.04</v>
      </c>
      <c r="V11" s="16"/>
      <c r="W11" s="16"/>
      <c r="X11" s="16"/>
      <c r="Y11" s="16"/>
      <c r="Z11" s="16"/>
    </row>
    <row r="12" spans="1:26" ht="12.75" customHeight="1" x14ac:dyDescent="0.25">
      <c r="A12" s="16"/>
      <c r="B12" s="16"/>
      <c r="C12" s="16"/>
      <c r="D12" s="35" t="s">
        <v>37</v>
      </c>
      <c r="E12" s="29">
        <v>3.3000000000000002E-2</v>
      </c>
      <c r="F12" s="30">
        <v>2.1999999999999999E-2</v>
      </c>
      <c r="G12" s="31">
        <f t="shared" si="1"/>
        <v>5.5E-2</v>
      </c>
      <c r="H12" s="29">
        <v>3.3000000000000002E-2</v>
      </c>
      <c r="I12" s="30">
        <v>2.1999999999999999E-2</v>
      </c>
      <c r="J12" s="31">
        <f t="shared" ref="J12:J14" si="2">+H12+I12</f>
        <v>5.5E-2</v>
      </c>
      <c r="K12" s="30"/>
      <c r="L12" s="30"/>
      <c r="M12" s="31"/>
      <c r="N12" s="32"/>
      <c r="O12" s="19"/>
      <c r="P12" s="33"/>
      <c r="Q12" s="16">
        <v>15</v>
      </c>
      <c r="R12" s="16">
        <v>17.998999999999999</v>
      </c>
      <c r="S12" s="29">
        <v>3.3000000000000002E-2</v>
      </c>
      <c r="T12" s="34">
        <v>2.1999999999999999E-2</v>
      </c>
      <c r="U12" s="31">
        <f t="shared" si="0"/>
        <v>5.5E-2</v>
      </c>
      <c r="V12" s="16"/>
      <c r="W12" s="16"/>
      <c r="X12" s="16"/>
      <c r="Y12" s="16"/>
      <c r="Z12" s="16"/>
    </row>
    <row r="13" spans="1:26" ht="12.75" customHeight="1" x14ac:dyDescent="0.25">
      <c r="A13" s="16"/>
      <c r="B13" s="16"/>
      <c r="C13" s="16"/>
      <c r="D13" s="35" t="s">
        <v>38</v>
      </c>
      <c r="E13" s="29">
        <v>3.3000000000000002E-2</v>
      </c>
      <c r="F13" s="30">
        <v>2.1999999999999999E-2</v>
      </c>
      <c r="G13" s="31">
        <f t="shared" si="1"/>
        <v>5.5E-2</v>
      </c>
      <c r="H13" s="29">
        <v>3.3000000000000002E-2</v>
      </c>
      <c r="I13" s="30">
        <v>2.1999999999999999E-2</v>
      </c>
      <c r="J13" s="31">
        <f t="shared" si="2"/>
        <v>5.5E-2</v>
      </c>
      <c r="K13" s="30">
        <f t="shared" ref="K13:K20" si="3">+M13*0.6</f>
        <v>2.7E-2</v>
      </c>
      <c r="L13" s="30">
        <f t="shared" ref="L13:L20" si="4">+M13*0.4</f>
        <v>1.7999999999999999E-2</v>
      </c>
      <c r="M13" s="31">
        <v>4.4999999999999998E-2</v>
      </c>
      <c r="N13" s="32"/>
      <c r="O13" s="19"/>
      <c r="P13" s="33"/>
      <c r="Q13" s="16">
        <v>18</v>
      </c>
      <c r="R13" s="16">
        <v>21.998999999999999</v>
      </c>
      <c r="S13" s="29">
        <v>4.4999999999999998E-2</v>
      </c>
      <c r="T13" s="34">
        <v>0.03</v>
      </c>
      <c r="U13" s="31">
        <f t="shared" si="0"/>
        <v>7.4999999999999997E-2</v>
      </c>
      <c r="V13" s="16"/>
      <c r="W13" s="16"/>
      <c r="X13" s="16"/>
      <c r="Y13" s="16"/>
      <c r="Z13" s="16"/>
    </row>
    <row r="14" spans="1:26" ht="12.75" customHeight="1" x14ac:dyDescent="0.25">
      <c r="A14" s="16"/>
      <c r="B14" s="16"/>
      <c r="C14" s="16"/>
      <c r="D14" s="35" t="s">
        <v>39</v>
      </c>
      <c r="E14" s="29">
        <v>3.3000000000000002E-2</v>
      </c>
      <c r="F14" s="30">
        <v>2.1999999999999999E-2</v>
      </c>
      <c r="G14" s="31">
        <f t="shared" si="1"/>
        <v>5.5E-2</v>
      </c>
      <c r="H14" s="29">
        <v>3.3000000000000002E-2</v>
      </c>
      <c r="I14" s="30">
        <v>2.1999999999999999E-2</v>
      </c>
      <c r="J14" s="31">
        <f t="shared" si="2"/>
        <v>5.5E-2</v>
      </c>
      <c r="K14" s="30">
        <f t="shared" si="3"/>
        <v>2.7E-2</v>
      </c>
      <c r="L14" s="30">
        <f t="shared" si="4"/>
        <v>1.7999999999999999E-2</v>
      </c>
      <c r="M14" s="31">
        <v>4.4999999999999998E-2</v>
      </c>
      <c r="N14" s="32"/>
      <c r="O14" s="19"/>
      <c r="P14" s="36"/>
      <c r="Q14" s="37">
        <v>22</v>
      </c>
      <c r="R14" s="38">
        <v>100</v>
      </c>
      <c r="S14" s="39">
        <v>0.06</v>
      </c>
      <c r="T14" s="40">
        <v>0.04</v>
      </c>
      <c r="U14" s="41">
        <f t="shared" si="0"/>
        <v>0.1</v>
      </c>
      <c r="V14" s="16"/>
      <c r="W14" s="16"/>
      <c r="X14" s="16"/>
      <c r="Y14" s="16"/>
      <c r="Z14" s="16"/>
    </row>
    <row r="15" spans="1:26" ht="12.75" customHeight="1" x14ac:dyDescent="0.25">
      <c r="A15" s="16"/>
      <c r="B15" s="16"/>
      <c r="C15" s="16"/>
      <c r="D15" s="35" t="s">
        <v>40</v>
      </c>
      <c r="E15" s="29">
        <v>4.4999999999999998E-2</v>
      </c>
      <c r="F15" s="30">
        <v>0.03</v>
      </c>
      <c r="G15" s="31">
        <f t="shared" si="1"/>
        <v>7.4999999999999997E-2</v>
      </c>
      <c r="H15" s="29">
        <f t="shared" ref="H15:H20" si="5">+J15*0.6</f>
        <v>4.4999999999999998E-2</v>
      </c>
      <c r="I15" s="30">
        <f t="shared" ref="I15:I20" si="6">+J15*0.4</f>
        <v>0.03</v>
      </c>
      <c r="J15" s="31">
        <v>7.4999999999999997E-2</v>
      </c>
      <c r="K15" s="30">
        <f t="shared" si="3"/>
        <v>3.5999999999999997E-2</v>
      </c>
      <c r="L15" s="30">
        <f t="shared" si="4"/>
        <v>2.4E-2</v>
      </c>
      <c r="M15" s="31">
        <v>0.06</v>
      </c>
      <c r="N15" s="32"/>
      <c r="O15" s="19" t="s">
        <v>41</v>
      </c>
      <c r="P15" s="23">
        <v>7500</v>
      </c>
      <c r="Q15" s="24">
        <v>16</v>
      </c>
      <c r="R15" s="16">
        <v>17.998999999999999</v>
      </c>
      <c r="S15" s="25">
        <v>2.7E-2</v>
      </c>
      <c r="T15" s="26">
        <v>1.7999999999999999E-2</v>
      </c>
      <c r="U15" s="31">
        <f t="shared" si="0"/>
        <v>4.4999999999999998E-2</v>
      </c>
      <c r="V15" s="16"/>
      <c r="W15" s="16"/>
      <c r="X15" s="16"/>
      <c r="Y15" s="16"/>
      <c r="Z15" s="16"/>
    </row>
    <row r="16" spans="1:26" ht="12.75" customHeight="1" x14ac:dyDescent="0.25">
      <c r="A16" s="16"/>
      <c r="B16" s="16"/>
      <c r="C16" s="16"/>
      <c r="D16" s="35" t="s">
        <v>42</v>
      </c>
      <c r="E16" s="29">
        <v>4.4999999999999998E-2</v>
      </c>
      <c r="F16" s="30">
        <v>0.03</v>
      </c>
      <c r="G16" s="31">
        <f t="shared" si="1"/>
        <v>7.4999999999999997E-2</v>
      </c>
      <c r="H16" s="29">
        <f t="shared" si="5"/>
        <v>4.4999999999999998E-2</v>
      </c>
      <c r="I16" s="30">
        <f t="shared" si="6"/>
        <v>0.03</v>
      </c>
      <c r="J16" s="31">
        <v>7.4999999999999997E-2</v>
      </c>
      <c r="K16" s="30">
        <f t="shared" si="3"/>
        <v>3.5999999999999997E-2</v>
      </c>
      <c r="L16" s="30">
        <f t="shared" si="4"/>
        <v>2.4E-2</v>
      </c>
      <c r="M16" s="31">
        <v>0.06</v>
      </c>
      <c r="N16" s="32"/>
      <c r="O16" s="19"/>
      <c r="P16" s="33"/>
      <c r="Q16" s="16">
        <v>18</v>
      </c>
      <c r="R16" s="16">
        <v>20.998999999999999</v>
      </c>
      <c r="S16" s="29">
        <v>3.5999999999999997E-2</v>
      </c>
      <c r="T16" s="34">
        <v>2.4E-2</v>
      </c>
      <c r="U16" s="31">
        <f t="shared" si="0"/>
        <v>0.06</v>
      </c>
      <c r="V16" s="16"/>
      <c r="W16" s="16"/>
      <c r="X16" s="16"/>
      <c r="Y16" s="16"/>
      <c r="Z16" s="16"/>
    </row>
    <row r="17" spans="1:26" ht="12.75" customHeight="1" x14ac:dyDescent="0.25">
      <c r="A17" s="16"/>
      <c r="B17" s="16"/>
      <c r="C17" s="16"/>
      <c r="D17" s="35" t="s">
        <v>43</v>
      </c>
      <c r="E17" s="29">
        <v>4.4999999999999998E-2</v>
      </c>
      <c r="F17" s="30">
        <v>0.03</v>
      </c>
      <c r="G17" s="31">
        <f t="shared" si="1"/>
        <v>7.4999999999999997E-2</v>
      </c>
      <c r="H17" s="29">
        <f t="shared" si="5"/>
        <v>4.4999999999999998E-2</v>
      </c>
      <c r="I17" s="30">
        <f t="shared" si="6"/>
        <v>0.03</v>
      </c>
      <c r="J17" s="31">
        <v>7.4999999999999997E-2</v>
      </c>
      <c r="K17" s="30">
        <f t="shared" si="3"/>
        <v>3.5999999999999997E-2</v>
      </c>
      <c r="L17" s="30">
        <f t="shared" si="4"/>
        <v>2.4E-2</v>
      </c>
      <c r="M17" s="31">
        <v>0.06</v>
      </c>
      <c r="N17" s="32"/>
      <c r="O17" s="19"/>
      <c r="P17" s="33"/>
      <c r="Q17" s="16">
        <v>21</v>
      </c>
      <c r="R17" s="16">
        <v>21.998999999999999</v>
      </c>
      <c r="S17" s="29">
        <v>4.4999999999999998E-2</v>
      </c>
      <c r="T17" s="34">
        <v>0.03</v>
      </c>
      <c r="U17" s="31">
        <f t="shared" si="0"/>
        <v>7.4999999999999997E-2</v>
      </c>
      <c r="V17" s="16"/>
      <c r="W17" s="16"/>
      <c r="X17" s="16"/>
      <c r="Y17" s="16"/>
      <c r="Z17" s="16"/>
    </row>
    <row r="18" spans="1:26" ht="12.75" customHeight="1" x14ac:dyDescent="0.25">
      <c r="A18" s="16"/>
      <c r="B18" s="16"/>
      <c r="C18" s="16"/>
      <c r="D18" s="35" t="s">
        <v>44</v>
      </c>
      <c r="E18" s="29">
        <v>4.4999999999999998E-2</v>
      </c>
      <c r="F18" s="30">
        <v>0.03</v>
      </c>
      <c r="G18" s="31">
        <f t="shared" si="1"/>
        <v>7.4999999999999997E-2</v>
      </c>
      <c r="H18" s="29">
        <f t="shared" si="5"/>
        <v>4.4999999999999998E-2</v>
      </c>
      <c r="I18" s="30">
        <f t="shared" si="6"/>
        <v>0.03</v>
      </c>
      <c r="J18" s="31">
        <v>7.4999999999999997E-2</v>
      </c>
      <c r="K18" s="30">
        <f t="shared" si="3"/>
        <v>4.4999999999999998E-2</v>
      </c>
      <c r="L18" s="30">
        <f t="shared" si="4"/>
        <v>0.03</v>
      </c>
      <c r="M18" s="31">
        <v>7.4999999999999997E-2</v>
      </c>
      <c r="N18" s="32"/>
      <c r="O18" s="19"/>
      <c r="P18" s="36"/>
      <c r="Q18" s="37">
        <v>22</v>
      </c>
      <c r="R18" s="38">
        <v>100</v>
      </c>
      <c r="S18" s="39">
        <v>0.06</v>
      </c>
      <c r="T18" s="40">
        <v>0.04</v>
      </c>
      <c r="U18" s="41">
        <f t="shared" si="0"/>
        <v>0.1</v>
      </c>
      <c r="V18" s="16"/>
      <c r="W18" s="16"/>
      <c r="X18" s="16"/>
      <c r="Y18" s="16"/>
      <c r="Z18" s="16"/>
    </row>
    <row r="19" spans="1:26" ht="12.75" customHeight="1" x14ac:dyDescent="0.25">
      <c r="A19" s="16"/>
      <c r="B19" s="16"/>
      <c r="C19" s="16"/>
      <c r="D19" s="35" t="s">
        <v>45</v>
      </c>
      <c r="E19" s="29">
        <f t="shared" ref="E19:E20" si="7">+G19*0.6</f>
        <v>0.06</v>
      </c>
      <c r="F19" s="30">
        <f t="shared" ref="F19:F20" si="8">+G19*0.4</f>
        <v>4.0000000000000008E-2</v>
      </c>
      <c r="G19" s="31">
        <v>0.1</v>
      </c>
      <c r="H19" s="29">
        <f t="shared" si="5"/>
        <v>0.06</v>
      </c>
      <c r="I19" s="30">
        <f t="shared" si="6"/>
        <v>4.0000000000000008E-2</v>
      </c>
      <c r="J19" s="31">
        <v>0.1</v>
      </c>
      <c r="K19" s="29">
        <f t="shared" si="3"/>
        <v>0.06</v>
      </c>
      <c r="L19" s="30">
        <f t="shared" si="4"/>
        <v>4.0000000000000008E-2</v>
      </c>
      <c r="M19" s="31">
        <v>0.1</v>
      </c>
      <c r="N19" s="32"/>
      <c r="O19" s="19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2.75" customHeight="1" x14ac:dyDescent="0.25">
      <c r="A20" s="16"/>
      <c r="B20" s="16"/>
      <c r="C20" s="16"/>
      <c r="D20" s="35" t="s">
        <v>46</v>
      </c>
      <c r="E20" s="43">
        <f t="shared" si="7"/>
        <v>0.06</v>
      </c>
      <c r="F20" s="44">
        <f t="shared" si="8"/>
        <v>4.0000000000000008E-2</v>
      </c>
      <c r="G20" s="41">
        <v>0.1</v>
      </c>
      <c r="H20" s="43">
        <f t="shared" si="5"/>
        <v>0.06</v>
      </c>
      <c r="I20" s="44">
        <f t="shared" si="6"/>
        <v>4.0000000000000008E-2</v>
      </c>
      <c r="J20" s="41">
        <v>0.1</v>
      </c>
      <c r="K20" s="43">
        <f t="shared" si="3"/>
        <v>0.06</v>
      </c>
      <c r="L20" s="44">
        <f t="shared" si="4"/>
        <v>4.0000000000000008E-2</v>
      </c>
      <c r="M20" s="41">
        <v>0.1</v>
      </c>
      <c r="N20" s="32"/>
      <c r="O20" s="19"/>
      <c r="P20" s="17"/>
      <c r="Q20" s="17"/>
      <c r="R20" s="17"/>
      <c r="S20" s="17"/>
      <c r="T20" s="17"/>
      <c r="U20" s="17"/>
      <c r="V20" s="16"/>
      <c r="W20" s="16"/>
      <c r="X20" s="16"/>
      <c r="Y20" s="16"/>
      <c r="Z20" s="16"/>
    </row>
    <row r="21" spans="1:26" ht="12.75" customHeight="1" x14ac:dyDescent="0.25">
      <c r="A21" s="16"/>
      <c r="B21" s="16"/>
      <c r="C21" s="16"/>
      <c r="D21" s="19"/>
      <c r="E21" s="30"/>
      <c r="F21" s="30"/>
      <c r="G21" s="30"/>
      <c r="H21" s="30"/>
      <c r="I21" s="30"/>
      <c r="J21" s="30"/>
      <c r="K21" s="32"/>
      <c r="L21" s="32"/>
      <c r="M21" s="32"/>
      <c r="N21" s="32"/>
      <c r="O21" s="19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2.75" customHeight="1" x14ac:dyDescent="0.25">
      <c r="A22" s="16"/>
      <c r="B22" s="16"/>
      <c r="C22" s="16"/>
      <c r="D22" s="19"/>
      <c r="E22" s="30"/>
      <c r="F22" s="30"/>
      <c r="G22" s="30"/>
      <c r="H22" s="30"/>
      <c r="I22" s="30"/>
      <c r="J22" s="30"/>
      <c r="K22" s="32"/>
      <c r="L22" s="32"/>
      <c r="M22" s="32"/>
      <c r="N22" s="32"/>
      <c r="O22" s="19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2.75" customHeight="1" x14ac:dyDescent="0.25">
      <c r="A23" s="16"/>
      <c r="B23" s="16"/>
      <c r="C23" s="16"/>
      <c r="D23" s="19"/>
      <c r="E23" s="30"/>
      <c r="F23" s="30"/>
      <c r="G23" s="30"/>
      <c r="H23" s="30"/>
      <c r="I23" s="30"/>
      <c r="J23" s="30"/>
      <c r="K23" s="32"/>
      <c r="L23" s="32"/>
      <c r="M23" s="32"/>
      <c r="N23" s="32"/>
      <c r="O23" s="19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2.75" customHeight="1" x14ac:dyDescent="0.25">
      <c r="A24" s="16"/>
      <c r="B24" s="16"/>
      <c r="C24" s="16"/>
      <c r="D24" s="19"/>
      <c r="E24" s="30"/>
      <c r="F24" s="30"/>
      <c r="G24" s="30"/>
      <c r="H24" s="30"/>
      <c r="I24" s="30"/>
      <c r="J24" s="30"/>
      <c r="K24" s="16"/>
      <c r="L24" s="16"/>
      <c r="M24" s="16"/>
      <c r="N24" s="16"/>
      <c r="O24" s="19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2.75" customHeight="1" x14ac:dyDescent="0.25">
      <c r="A25" s="16"/>
      <c r="B25" s="16"/>
      <c r="C25" s="16"/>
      <c r="D25" s="45"/>
      <c r="E25" s="17" t="s">
        <v>47</v>
      </c>
      <c r="F25" s="16"/>
      <c r="G25" s="16"/>
      <c r="H25" s="16"/>
      <c r="I25" s="16"/>
      <c r="J25" s="16"/>
      <c r="K25" s="16"/>
      <c r="L25" s="16"/>
      <c r="M25" s="16"/>
      <c r="N25" s="16"/>
      <c r="O25" s="19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2.75" customHeight="1" x14ac:dyDescent="0.25">
      <c r="A26" s="16"/>
      <c r="B26" s="16"/>
      <c r="C26" s="16"/>
      <c r="D26" s="46"/>
      <c r="E26" s="17" t="s">
        <v>48</v>
      </c>
      <c r="F26" s="16"/>
      <c r="G26" s="16"/>
      <c r="H26" s="16"/>
      <c r="I26" s="16"/>
      <c r="J26" s="16"/>
      <c r="K26" s="16"/>
      <c r="L26" s="16"/>
      <c r="M26" s="16"/>
      <c r="N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2.75" customHeight="1" x14ac:dyDescent="0.25">
      <c r="A27" s="16"/>
      <c r="B27" s="16"/>
      <c r="C27" s="16"/>
      <c r="D27" s="47" t="e">
        <f>+D25/D26</f>
        <v>#DIV/0!</v>
      </c>
      <c r="E27" s="17" t="s">
        <v>33</v>
      </c>
      <c r="F27" s="16"/>
      <c r="G27" s="16"/>
      <c r="H27" s="16"/>
      <c r="I27" s="16"/>
      <c r="J27" s="16"/>
      <c r="K27" s="16"/>
      <c r="L27" s="16"/>
      <c r="M27" s="16"/>
      <c r="N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2.75" customHeight="1" x14ac:dyDescent="0.25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2.75" customHeight="1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2.75" customHeight="1" x14ac:dyDescent="0.25">
      <c r="A30" s="16"/>
      <c r="B30" s="16"/>
      <c r="C30" s="16"/>
      <c r="D30" s="48" t="s">
        <v>49</v>
      </c>
      <c r="E30" s="49"/>
      <c r="F30" s="49"/>
      <c r="G30" s="16"/>
      <c r="H30" s="16"/>
      <c r="I30" s="50" t="s">
        <v>50</v>
      </c>
      <c r="J30" s="51"/>
      <c r="K30" s="51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2.75" customHeight="1" x14ac:dyDescent="0.25">
      <c r="A31" s="17"/>
      <c r="B31" s="17" t="s">
        <v>6</v>
      </c>
      <c r="C31" s="17"/>
      <c r="D31" s="17" t="s">
        <v>51</v>
      </c>
      <c r="E31" s="17"/>
      <c r="F31" s="18">
        <f>+D25</f>
        <v>0</v>
      </c>
      <c r="G31" s="17"/>
      <c r="H31" s="17"/>
      <c r="I31" s="17" t="s">
        <v>51</v>
      </c>
      <c r="J31" s="17"/>
      <c r="K31" s="18">
        <f>+D25</f>
        <v>0</v>
      </c>
      <c r="L31" s="17"/>
      <c r="M31" s="17"/>
      <c r="N31" s="17"/>
      <c r="O31" s="17"/>
      <c r="P31" s="16"/>
      <c r="Q31" s="16"/>
      <c r="R31" s="16"/>
      <c r="S31" s="16"/>
      <c r="T31" s="16"/>
      <c r="U31" s="16"/>
      <c r="V31" s="17"/>
      <c r="W31" s="17"/>
      <c r="X31" s="17"/>
      <c r="Y31" s="17"/>
      <c r="Z31" s="17"/>
    </row>
    <row r="32" spans="1:26" ht="12.75" customHeight="1" x14ac:dyDescent="0.25">
      <c r="A32" s="16"/>
      <c r="B32" s="16"/>
      <c r="C32" s="16"/>
      <c r="D32" s="17" t="s">
        <v>52</v>
      </c>
      <c r="E32" s="16"/>
      <c r="F32" s="30" t="e">
        <f>IF(AND($D$25&gt;=$P$15,$D$27&gt;=$Q18),$T18,IF(AND($D$25&gt;=$P$15,$D$27&gt;=$Q17),$T17,IF(AND($D$25&gt;=$P$15,$D$27&gt;=$Q16),$T16,IF(AND($D$25&gt;=$P$15,$D$27&gt;=$Q15),$T15,IF(AND($D$25&gt;=$P$7,$D$25&lt;$P$11,$D$27&gt;=$Q14),$T14,IF(AND($D$25&gt;=$P$7,$D$25&lt;$P$11,$D$27&gt;=$Q13),$T13,IF(AND($D$25&gt;=$P$7,$D$25&lt;$P$11,$D$27&gt;=$Q12),$T12,IF(AND($D$25&gt;=$P$7,$D$25&lt;$P$11,$D$27&gt;=$Q11),$T11,IF(AND($D$25&lt;=$P$7,$D$27&gt;=$Q10),$T10,IF(AND($D$25&lt;=$P$7,$D$27&gt;=$Q9),$T9,IF(AND($D$25&lt;=$P$7,$D$27&gt;=$Q8),$T8,IF(AND($D$25&lt;=$P$7,$D$27&gt;=$Q7),$T7))))))))))))</f>
        <v>#DIV/0!</v>
      </c>
      <c r="G32" s="16"/>
      <c r="H32" s="16"/>
      <c r="I32" s="17" t="s">
        <v>52</v>
      </c>
      <c r="J32" s="16"/>
      <c r="K32" s="30" t="e">
        <f>IF(AND($D$25&gt;=$P$15,$D$27&gt;=$Q18),$S18,IF(AND($D$25&gt;=$P$15,$D$27&gt;=$Q17),$S17,IF(AND($D$25&gt;=$P$15,$D$27&gt;=$Q16),$S16,IF(AND($D$25&gt;=$P$15,$D$27&gt;=$Q15),$S15,IF(AND($D$25&gt;=$P$7,$D$25&lt;$P$11,$D$27&gt;=$Q14),$S14,IF(AND($D$25&gt;=$P$7,$D$25&lt;$P$11,$D$27&gt;=$Q13),$S13,IF(AND($D$25&gt;=$P$7,$D$25&lt;$P$11,$D$27&gt;=$Q12),$S12,IF(AND($D$25&gt;=$P$7,$D$25&lt;$P$11,$D$27&gt;=$Q11),$S11,IF(AND($D$25&lt;=$P$7,$D$27&gt;=$Q10),$S10,IF(AND($D$25&lt;=$P$7,$D$27&gt;=$Q9),$S9,IF(AND($D$25&lt;=$P$7,$D$27&gt;=$Q8),$S8,IF(AND($D$25&lt;=$P$7,$D$27&gt;=$Q7),$S7))))))))))))</f>
        <v>#DIV/0!</v>
      </c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2.75" customHeight="1" x14ac:dyDescent="0.25">
      <c r="A33" s="16"/>
      <c r="B33" s="16"/>
      <c r="C33" s="16"/>
      <c r="D33" s="17" t="s">
        <v>53</v>
      </c>
      <c r="E33" s="16"/>
      <c r="F33" s="52" t="e">
        <f>F31*F32</f>
        <v>#DIV/0!</v>
      </c>
      <c r="G33" s="16"/>
      <c r="H33" s="16"/>
      <c r="I33" s="17" t="s">
        <v>54</v>
      </c>
      <c r="J33" s="16"/>
      <c r="K33" s="53" t="e">
        <f>K31*K32</f>
        <v>#DIV/0!</v>
      </c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2.75" customHeight="1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2.75" customHeight="1" x14ac:dyDescent="0.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2.75" customHeight="1" x14ac:dyDescent="0.2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2.75" customHeight="1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2.75" customHeight="1" x14ac:dyDescent="0.25">
      <c r="A38" s="16"/>
      <c r="B38" s="16"/>
      <c r="C38" s="16"/>
      <c r="D38" s="16"/>
      <c r="E38" s="16"/>
      <c r="F38" s="16"/>
      <c r="G38" s="16"/>
      <c r="H38" s="54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2.75" customHeight="1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2.75" customHeight="1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2.75" customHeight="1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2.75" customHeight="1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2.75" customHeight="1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2.75" customHeight="1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2.75" customHeight="1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2.75" customHeight="1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2.75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2.75" customHeight="1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2.75" customHeight="1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2.75" customHeight="1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2.75" customHeight="1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2.75" customHeight="1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2.75" customHeight="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2.75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2.75" customHeight="1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2.75" customHeight="1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2.75" customHeight="1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2.75" customHeight="1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2.75" customHeight="1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2.75" customHeight="1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2.75" customHeight="1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2.75" customHeight="1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2.75" customHeight="1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2.75" customHeight="1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2.75" customHeight="1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2.75" customHeight="1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2.75" customHeight="1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2.75" customHeight="1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2.75" customHeight="1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2.75" customHeight="1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2.75" customHeight="1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2.75" customHeight="1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2.75" customHeight="1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2.75" customHeight="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2.75" customHeight="1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2.75" customHeight="1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2.75" customHeight="1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2.75" customHeight="1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2.75" customHeight="1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2.75" customHeight="1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2.75" customHeight="1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2.75" customHeight="1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2.75" customHeight="1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2.75" customHeight="1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2.75" customHeight="1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2.75" customHeight="1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2.75" customHeight="1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2.75" customHeight="1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2.75" customHeight="1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2.75" customHeight="1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2.75" customHeight="1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2.75" customHeight="1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2.75" customHeight="1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2.75" customHeight="1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2.75" customHeight="1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2.75" customHeight="1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2.75" customHeight="1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2.75" customHeight="1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2.75" customHeight="1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2.75" customHeight="1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2.75" customHeight="1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2.75" customHeight="1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2.75" customHeight="1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2.75" customHeight="1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2.75" customHeight="1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2.75" customHeight="1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2.75" customHeight="1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2.75" customHeight="1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2.75" customHeight="1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2.75" customHeight="1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2.75" customHeight="1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2.75" customHeight="1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2.75" customHeight="1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2.75" customHeight="1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2.75" customHeight="1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2.75" customHeight="1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2.75" customHeight="1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2.75" customHeight="1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2.75" customHeight="1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2.75" customHeight="1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2.75" customHeight="1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2.75" customHeight="1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2.75" customHeight="1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2.75" customHeight="1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2.75" customHeight="1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2.75" customHeight="1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2.75" customHeight="1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2.75" customHeight="1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2.75" customHeight="1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2.75" customHeight="1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2.75" customHeight="1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2.75" customHeight="1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2.75" customHeight="1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2.75" customHeight="1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2.75" customHeight="1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2.75" customHeight="1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2.75" customHeight="1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2.75" customHeight="1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2.75" customHeight="1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2.75" customHeight="1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2.75" customHeight="1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2.75" customHeight="1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2.75" customHeight="1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2.75" customHeight="1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2.75" customHeight="1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2.75" customHeight="1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2.75" customHeight="1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2.75" customHeight="1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2.75" customHeight="1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2.75" customHeight="1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2.75" customHeight="1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2.75" customHeight="1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2.75" customHeight="1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2.75" customHeight="1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2.75" customHeight="1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2.75" customHeight="1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2.75" customHeight="1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2.75" customHeight="1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2.75" customHeight="1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2.75" customHeight="1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2.75" customHeight="1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2.75" customHeight="1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2.75" customHeight="1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2.75" customHeight="1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2.75" customHeight="1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2.75" customHeight="1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2.75" customHeight="1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2.75" customHeight="1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2.75" customHeight="1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2.75" customHeight="1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2.75" customHeight="1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2.75" customHeight="1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2.75" customHeight="1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2.75" customHeight="1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2.75" customHeight="1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2.75" customHeight="1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2.75" customHeight="1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2.75" customHeight="1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2.75" customHeight="1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2.75" customHeight="1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2.75" customHeight="1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2.75" customHeight="1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2.75" customHeight="1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2.75" customHeight="1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2.75" customHeight="1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2.75" customHeight="1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2.75" customHeight="1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2.75" customHeight="1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2.75" customHeight="1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2.75" customHeight="1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2.75" customHeight="1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2.75" customHeight="1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2.75" customHeight="1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2.75" customHeight="1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2.75" customHeight="1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2.75" customHeight="1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2.75" customHeight="1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2.75" customHeight="1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2.75" customHeight="1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2.75" customHeight="1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2.75" customHeight="1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2.75" customHeight="1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2.75" customHeight="1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2.75" customHeight="1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2.75" customHeight="1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2.75" customHeight="1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2.75" customHeight="1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2.75" customHeight="1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2.75" customHeight="1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2.75" customHeight="1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2.75" customHeight="1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2.75" customHeight="1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2.75" customHeight="1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2.75" customHeight="1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2.75" customHeight="1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2.75" customHeight="1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2.75" customHeight="1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2.75" customHeight="1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2.75" customHeight="1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2.75" customHeight="1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2.75" customHeight="1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2.75" customHeight="1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2.75" customHeight="1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2.75" customHeight="1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2.75" customHeight="1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2.75" customHeight="1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2.75" customHeight="1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2.75" customHeight="1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2.75" customHeight="1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2.75" customHeight="1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2.75" customHeight="1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2.75" customHeight="1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2.75" customHeight="1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2.75" customHeight="1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2.75" customHeight="1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2.75" customHeight="1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2.75" customHeight="1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2.75" customHeight="1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2.75" customHeight="1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2.75" customHeight="1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2.75" customHeight="1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2.75" customHeight="1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2.75" customHeight="1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2.75" customHeight="1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2.75" customHeight="1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2.75" customHeight="1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2.75" customHeight="1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2.75" customHeight="1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2.75" customHeight="1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2.75" customHeight="1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2.75" customHeight="1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2.75" customHeight="1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2.75" customHeight="1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2.75" customHeight="1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2.75" customHeight="1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2.75" customHeight="1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2.75" customHeight="1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2.75" customHeight="1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2.75" customHeight="1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2.75" customHeight="1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2.75" customHeight="1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2.75" customHeight="1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2.75" customHeight="1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2.75" customHeight="1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2.75" customHeight="1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2.75" customHeight="1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2.75" customHeight="1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2.75" customHeight="1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2.75" customHeight="1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2.75" customHeight="1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2.75" customHeight="1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2.75" customHeight="1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2.75" customHeight="1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2.75" customHeight="1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2.75" customHeight="1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2.75" customHeight="1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2.75" customHeight="1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2.75" customHeight="1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2.75" customHeight="1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2.75" customHeight="1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2.75" customHeight="1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2.75" customHeight="1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2.75" customHeight="1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2.75" customHeight="1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2.75" customHeight="1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2.75" customHeight="1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2.75" customHeight="1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2.75" customHeight="1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2.75" customHeight="1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2.75" customHeight="1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2.75" customHeight="1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2.75" customHeight="1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2.75" customHeight="1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2.75" customHeight="1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2.75" customHeight="1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2.75" customHeight="1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2.75" customHeight="1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2.75" customHeight="1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2.75" customHeight="1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2.75" customHeight="1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2.75" customHeight="1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2.75" customHeight="1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2.75" customHeight="1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2.75" customHeight="1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2.75" customHeight="1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2.75" customHeight="1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2.75" customHeight="1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2.75" customHeight="1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2.75" customHeight="1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2.75" customHeight="1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2.75" customHeight="1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2.75" customHeight="1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2.75" customHeight="1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2.75" customHeight="1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2.75" customHeight="1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2.75" customHeight="1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2.75" customHeight="1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2.75" customHeight="1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2.75" customHeight="1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2.75" customHeight="1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2.75" customHeight="1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2.75" customHeight="1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2.75" customHeight="1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2.75" customHeight="1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2.75" customHeight="1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2.75" customHeight="1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2.75" customHeight="1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2.75" customHeight="1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2.75" customHeight="1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2.75" customHeight="1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2.75" customHeight="1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2.75" customHeight="1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2.75" customHeight="1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2.75" customHeight="1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2.75" customHeight="1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2.75" customHeight="1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2.75" customHeight="1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2.75" customHeight="1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2.75" customHeight="1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2.75" customHeight="1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2.75" customHeight="1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2.75" customHeight="1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2.75" customHeight="1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2.75" customHeight="1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2.75" customHeight="1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2.75" customHeight="1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2.75" customHeight="1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2.75" customHeight="1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2.75" customHeight="1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2.75" customHeight="1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2.75" customHeight="1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2.75" customHeight="1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2.75" customHeight="1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2.75" customHeight="1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2.75" customHeight="1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2.75" customHeight="1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2.75" customHeight="1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2.75" customHeight="1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2.75" customHeight="1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2.75" customHeight="1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2.75" customHeight="1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2.75" customHeight="1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2.75" customHeight="1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2.75" customHeight="1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2.75" customHeight="1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2.75" customHeight="1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2.75" customHeight="1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2.75" customHeight="1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2.75" customHeight="1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2.75" customHeight="1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2.75" customHeight="1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2.75" customHeight="1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2.75" customHeight="1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2.75" customHeight="1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2.75" customHeight="1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2.75" customHeight="1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2.75" customHeight="1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2.75" customHeight="1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2.75" customHeight="1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2.75" customHeight="1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2.75" customHeight="1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2.75" customHeight="1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2.75" customHeight="1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2.75" customHeight="1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2.75" customHeight="1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2.75" customHeight="1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2.75" customHeight="1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2.75" customHeight="1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2.75" customHeight="1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2.75" customHeight="1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2.75" customHeight="1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2.75" customHeight="1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2.75" customHeight="1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2.75" customHeight="1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2.75" customHeight="1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2.75" customHeight="1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2.75" customHeight="1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2.75" customHeight="1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2.75" customHeight="1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2.75" customHeight="1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2.75" customHeight="1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2.75" customHeight="1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2.75" customHeight="1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2.75" customHeight="1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2.75" customHeight="1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2.75" customHeight="1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2.75" customHeight="1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2.75" customHeight="1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2.75" customHeight="1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2.75" customHeight="1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2.75" customHeight="1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2.75" customHeight="1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2.75" customHeight="1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2.75" customHeight="1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2.75" customHeight="1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2.75" customHeight="1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2.75" customHeight="1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2.75" customHeight="1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2.75" customHeight="1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2.75" customHeight="1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2.75" customHeight="1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2.75" customHeight="1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2.75" customHeight="1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2.75" customHeight="1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2.75" customHeight="1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2.75" customHeight="1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2.75" customHeight="1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2.75" customHeight="1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2.75" customHeight="1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2.75" customHeight="1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2.75" customHeight="1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2.75" customHeight="1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2.75" customHeight="1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2.75" customHeight="1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2.75" customHeight="1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2.75" customHeight="1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2.75" customHeight="1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2.75" customHeight="1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2.75" customHeight="1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2.75" customHeight="1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2.75" customHeight="1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2.75" customHeight="1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2.75" customHeight="1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2.75" customHeight="1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2.75" customHeight="1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2.75" customHeight="1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2.75" customHeight="1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2.75" customHeight="1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2.75" customHeight="1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2.75" customHeight="1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2.75" customHeight="1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2.75" customHeight="1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2.75" customHeight="1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2.75" customHeight="1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2.75" customHeight="1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2.75" customHeight="1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2.75" customHeight="1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2.75" customHeight="1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2.75" customHeight="1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2.75" customHeight="1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2.75" customHeight="1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2.75" customHeight="1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2.75" customHeight="1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2.75" customHeight="1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2.75" customHeight="1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2.75" customHeight="1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2.75" customHeight="1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2.75" customHeight="1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2.75" customHeight="1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2.75" customHeight="1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2.75" customHeight="1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2.75" customHeight="1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2.75" customHeight="1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2.75" customHeight="1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2.75" customHeight="1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2.75" customHeight="1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2.75" customHeight="1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2.75" customHeight="1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2.75" customHeight="1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2.75" customHeight="1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2.75" customHeight="1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2.75" customHeight="1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2.75" customHeight="1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2.75" customHeight="1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2.75" customHeight="1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2.75" customHeight="1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2.75" customHeight="1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2.75" customHeight="1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2.75" customHeight="1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2.75" customHeight="1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2.75" customHeight="1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2.75" customHeight="1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2.75" customHeight="1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2.75" customHeight="1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2.75" customHeight="1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2.75" customHeight="1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2.75" customHeight="1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2.75" customHeight="1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2.75" customHeight="1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2.75" customHeight="1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2.75" customHeight="1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2.75" customHeight="1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2.75" customHeight="1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2.75" customHeight="1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2.75" customHeight="1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2.75" customHeight="1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2.75" customHeight="1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2.75" customHeight="1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2.75" customHeight="1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2.75" customHeight="1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2.75" customHeight="1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2.75" customHeight="1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2.75" customHeight="1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2.75" customHeight="1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2.75" customHeight="1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2.75" customHeight="1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2.75" customHeight="1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2.75" customHeight="1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2.75" customHeight="1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2.75" customHeight="1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2.75" customHeight="1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2.75" customHeight="1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2.75" customHeight="1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2.75" customHeight="1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2.75" customHeight="1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2.75" customHeight="1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2.75" customHeight="1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2.75" customHeight="1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2.75" customHeight="1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2.75" customHeight="1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2.75" customHeight="1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2.75" customHeight="1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2.75" customHeight="1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2.75" customHeight="1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2.75" customHeight="1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2.75" customHeight="1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2.75" customHeight="1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2.75" customHeight="1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2.75" customHeight="1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2.75" customHeight="1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2.75" customHeight="1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2.75" customHeight="1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2.75" customHeight="1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2.75" customHeight="1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2.75" customHeight="1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2.75" customHeight="1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2.75" customHeight="1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2.75" customHeight="1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2.75" customHeight="1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2.75" customHeight="1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2.75" customHeight="1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2.75" customHeight="1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2.75" customHeight="1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2.75" customHeight="1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2.75" customHeight="1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2.75" customHeight="1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2.75" customHeight="1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2.75" customHeight="1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2.75" customHeight="1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2.75" customHeight="1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2.75" customHeight="1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2.75" customHeight="1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2.75" customHeight="1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2.75" customHeight="1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2.75" customHeight="1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2.75" customHeight="1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2.75" customHeight="1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2.75" customHeight="1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2.75" customHeight="1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2.75" customHeight="1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2.75" customHeight="1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2.75" customHeight="1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2.75" customHeight="1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2.75" customHeight="1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2.75" customHeight="1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2.75" customHeight="1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2.75" customHeight="1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2.75" customHeight="1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2.75" customHeight="1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2.75" customHeight="1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2.75" customHeight="1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2.75" customHeight="1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2.75" customHeight="1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2.75" customHeight="1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2.75" customHeight="1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2.75" customHeight="1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2.75" customHeight="1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2.75" customHeight="1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2.75" customHeight="1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2.75" customHeight="1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2.75" customHeight="1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2.75" customHeight="1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2.75" customHeight="1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2.75" customHeight="1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2.75" customHeight="1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2.75" customHeight="1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2.75" customHeight="1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2.75" customHeight="1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2.75" customHeight="1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2.75" customHeight="1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2.75" customHeight="1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2.75" customHeight="1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2.75" customHeight="1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2.75" customHeight="1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2.75" customHeight="1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2.75" customHeight="1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2.75" customHeight="1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2.75" customHeight="1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2.75" customHeight="1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2.75" customHeight="1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2.75" customHeight="1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2.75" customHeight="1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2.75" customHeight="1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2.75" customHeight="1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2.75" customHeight="1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2.75" customHeight="1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2.75" customHeight="1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2.75" customHeight="1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2.75" customHeight="1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2.75" customHeight="1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2.75" customHeight="1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2.75" customHeight="1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2.75" customHeight="1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2.75" customHeight="1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2.75" customHeight="1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2.75" customHeight="1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2.75" customHeight="1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2.75" customHeight="1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2.75" customHeight="1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2.75" customHeight="1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2.75" customHeight="1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2.75" customHeight="1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2.75" customHeight="1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2.75" customHeight="1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2.75" customHeight="1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2.75" customHeight="1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2.75" customHeight="1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2.75" customHeight="1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2.75" customHeight="1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2.75" customHeight="1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2.75" customHeight="1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2.75" customHeight="1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2.75" customHeight="1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2.75" customHeight="1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2.75" customHeight="1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2.75" customHeight="1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2.75" customHeight="1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2.75" customHeight="1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2.75" customHeight="1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2.75" customHeight="1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2.75" customHeight="1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2.75" customHeight="1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2.75" customHeight="1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2.75" customHeight="1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2.75" customHeight="1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2.75" customHeight="1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2.75" customHeight="1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2.75" customHeight="1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2.75" customHeight="1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2.75" customHeight="1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2.75" customHeight="1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2.75" customHeight="1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2.75" customHeight="1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2.75" customHeight="1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2.75" customHeight="1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2.75" customHeight="1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2.75" customHeight="1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2.75" customHeight="1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2.75" customHeight="1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2.75" customHeight="1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2.75" customHeight="1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2.75" customHeight="1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2.75" customHeight="1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2.75" customHeight="1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2.75" customHeight="1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2.75" customHeight="1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2.75" customHeight="1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2.75" customHeight="1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2.75" customHeight="1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2.75" customHeight="1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2.75" customHeight="1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2.75" customHeight="1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2.75" customHeight="1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2.75" customHeight="1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2.75" customHeight="1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2.75" customHeight="1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2.75" customHeight="1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2.75" customHeight="1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2.75" customHeight="1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2.75" customHeight="1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2.75" customHeight="1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2.75" customHeight="1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2.75" customHeight="1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2.75" customHeight="1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2.75" customHeight="1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2.75" customHeight="1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2.75" customHeight="1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2.75" customHeight="1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2.75" customHeight="1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2.75" customHeight="1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2.75" customHeight="1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2.75" customHeight="1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2.75" customHeight="1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2.75" customHeight="1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2.75" customHeight="1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2.75" customHeight="1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2.75" customHeight="1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2.75" customHeight="1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2.75" customHeight="1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2.75" customHeight="1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2.75" customHeight="1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2.75" customHeight="1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2.75" customHeight="1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2.75" customHeight="1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2.75" customHeight="1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2.75" customHeight="1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2.75" customHeight="1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2.75" customHeight="1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2.75" customHeight="1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2.75" customHeight="1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2.75" customHeight="1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2.75" customHeight="1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2.75" customHeight="1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2.75" customHeight="1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2.75" customHeight="1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2.75" customHeight="1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2.75" customHeight="1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2.75" customHeight="1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2.75" customHeight="1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2.75" customHeight="1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2.75" customHeight="1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2.75" customHeight="1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2.75" customHeight="1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2.75" customHeight="1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2.75" customHeight="1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2.75" customHeight="1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2.75" customHeight="1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2.75" customHeight="1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2.75" customHeight="1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2.75" customHeight="1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2.75" customHeight="1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2.75" customHeight="1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2.75" customHeight="1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2.75" customHeight="1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2.75" customHeight="1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2.75" customHeight="1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2.75" customHeight="1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2.75" customHeight="1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2.75" customHeight="1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2.75" customHeight="1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2.75" customHeight="1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2.75" customHeight="1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2.75" customHeight="1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2.75" customHeight="1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2.75" customHeight="1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2.75" customHeight="1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2.75" customHeight="1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2.75" customHeight="1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2.75" customHeight="1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2.75" customHeight="1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2.75" customHeight="1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2.75" customHeight="1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2.75" customHeight="1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2.75" customHeight="1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2.75" customHeight="1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2.75" customHeight="1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2.75" customHeight="1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2.75" customHeight="1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2.75" customHeight="1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2.75" customHeight="1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2.75" customHeight="1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2.75" customHeight="1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2.75" customHeight="1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2.75" customHeight="1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2.75" customHeight="1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2.75" customHeight="1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2.75" customHeight="1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2.75" customHeight="1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2.75" customHeight="1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2.75" customHeight="1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2.75" customHeight="1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2.75" customHeight="1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2.75" customHeight="1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2.75" customHeight="1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2.75" customHeight="1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2.75" customHeight="1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2.75" customHeight="1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2.75" customHeight="1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2.75" customHeight="1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2.75" customHeight="1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2.75" customHeight="1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2.75" customHeight="1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2.75" customHeight="1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2.75" customHeight="1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2.75" customHeight="1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2.75" customHeight="1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2.75" customHeight="1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2.75" customHeight="1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2.75" customHeight="1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2.75" customHeight="1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2.75" customHeight="1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2.75" customHeight="1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2.75" customHeight="1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2.75" customHeight="1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2.75" customHeight="1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2.75" customHeight="1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2.75" customHeight="1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2.75" customHeight="1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2.75" customHeight="1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2.75" customHeight="1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2.75" customHeight="1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2.75" customHeight="1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2.75" customHeight="1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2.75" customHeight="1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2.75" customHeight="1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2.75" customHeight="1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2.75" customHeight="1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2.75" customHeight="1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2.75" customHeight="1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2.75" customHeight="1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2.75" customHeight="1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2.75" customHeight="1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2.75" customHeight="1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2.75" customHeight="1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2.75" customHeight="1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2.75" customHeight="1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2.75" customHeight="1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2.75" customHeight="1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2.75" customHeight="1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2.75" customHeight="1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2.75" customHeight="1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2.75" customHeight="1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2.75" customHeight="1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2.75" customHeight="1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2.75" customHeight="1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2.75" customHeight="1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2.75" customHeight="1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2.75" customHeight="1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2.75" customHeight="1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2.75" customHeight="1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2.75" customHeight="1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2.75" customHeight="1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2.75" customHeight="1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2.75" customHeight="1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2.75" customHeight="1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2.75" customHeight="1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2.75" customHeight="1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2.75" customHeight="1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2.75" customHeight="1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2.75" customHeight="1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2.75" customHeight="1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2.75" customHeight="1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2.75" customHeight="1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2.75" customHeight="1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2.75" customHeight="1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2.75" customHeight="1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2.75" customHeight="1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2.75" customHeight="1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2.75" customHeight="1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2.75" customHeight="1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2.75" customHeight="1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2.75" customHeight="1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2.75" customHeight="1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2.75" customHeight="1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2.75" customHeight="1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2.75" customHeight="1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2.75" customHeight="1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2.75" customHeight="1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2.75" customHeight="1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2.75" customHeight="1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2.75" customHeight="1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2.75" customHeight="1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2.75" customHeight="1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2.75" customHeight="1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2.75" customHeight="1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2.75" customHeight="1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2.75" customHeight="1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2.75" customHeight="1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2.75" customHeight="1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2.75" customHeight="1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2.75" customHeight="1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2.75" customHeight="1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2.75" customHeight="1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2.75" customHeight="1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2.75" customHeight="1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2.75" customHeight="1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2.75" customHeight="1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2.75" customHeight="1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2.75" customHeight="1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2.75" customHeight="1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2.75" customHeight="1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2.75" customHeight="1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2.75" customHeight="1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2.75" customHeight="1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2.75" customHeight="1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2.75" customHeight="1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2.75" customHeight="1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2.75" customHeight="1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2.75" customHeight="1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2.75" customHeight="1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2.75" customHeight="1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2.75" customHeight="1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2.75" customHeight="1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2.75" customHeight="1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2.75" customHeight="1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2.75" customHeight="1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2.75" customHeight="1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2.75" customHeight="1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2.75" customHeight="1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2.75" customHeight="1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2.75" customHeight="1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2.75" customHeight="1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2.75" customHeight="1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2.75" customHeight="1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2.75" customHeight="1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2.75" customHeight="1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2.75" customHeight="1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2.75" customHeight="1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2.75" customHeight="1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2.75" customHeight="1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2.75" customHeight="1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2.75" customHeight="1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2.75" customHeight="1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2.75" customHeight="1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2.75" customHeight="1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2.75" customHeight="1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2.75" customHeight="1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2.75" customHeight="1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2.75" customHeight="1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2.75" customHeight="1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2.75" customHeight="1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2.75" customHeight="1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2.75" customHeight="1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2.75" customHeight="1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2.75" customHeight="1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2.75" customHeight="1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2.75" customHeight="1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2.75" customHeight="1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2.75" customHeight="1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2.75" customHeight="1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2.75" customHeight="1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2.75" customHeight="1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2.75" customHeight="1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2.75" customHeight="1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2.75" customHeight="1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2.75" customHeight="1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2.75" customHeight="1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2.75" customHeight="1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2.75" customHeight="1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2.75" customHeight="1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2.75" customHeight="1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2.75" customHeight="1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2.75" customHeight="1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2.75" customHeight="1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2.75" customHeight="1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2.75" customHeight="1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2.75" customHeight="1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2.75" customHeight="1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2.75" customHeight="1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2.75" customHeight="1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2.75" customHeight="1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2.75" customHeight="1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2.75" customHeight="1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2.75" customHeight="1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2.75" customHeight="1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2.75" customHeight="1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2.75" customHeight="1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2.75" customHeight="1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2.75" customHeight="1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2.75" customHeight="1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2.75" customHeight="1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2.75" customHeight="1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2.75" customHeight="1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2.75" customHeight="1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2.75" customHeight="1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2.75" customHeight="1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2.75" customHeight="1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2.75" customHeight="1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2.75" customHeight="1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2.75" customHeight="1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2.75" customHeight="1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2.75" customHeight="1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2.75" customHeight="1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2.75" customHeight="1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2.75" customHeight="1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2.75" customHeight="1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2.75" customHeight="1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2.75" customHeight="1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2.75" customHeight="1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2.75" customHeight="1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2.75" customHeight="1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2.75" customHeight="1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2.75" customHeight="1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2.75" customHeight="1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2.75" customHeight="1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2.75" customHeight="1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2.75" customHeight="1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2.75" customHeight="1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2.75" customHeight="1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2.75" customHeight="1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E4:J4"/>
    <mergeCell ref="E5:G5"/>
    <mergeCell ref="H5:J5"/>
    <mergeCell ref="K5:M5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tabSelected="1" workbookViewId="0">
      <selection activeCell="O14" sqref="O14"/>
    </sheetView>
  </sheetViews>
  <sheetFormatPr defaultColWidth="14.42578125" defaultRowHeight="15" customHeight="1" x14ac:dyDescent="0.25"/>
  <cols>
    <col min="1" max="2" width="9.140625" customWidth="1"/>
    <col min="3" max="3" width="18.42578125" customWidth="1"/>
    <col min="4" max="4" width="9.85546875" customWidth="1"/>
    <col min="5" max="5" width="14" customWidth="1"/>
    <col min="6" max="7" width="9.140625" customWidth="1"/>
    <col min="8" max="26" width="8.7109375" customWidth="1"/>
  </cols>
  <sheetData>
    <row r="1" spans="1:26" ht="12.75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1" customHeight="1" x14ac:dyDescent="0.25">
      <c r="A2" s="81" t="s">
        <v>55</v>
      </c>
      <c r="B2" s="72"/>
      <c r="C2" s="72"/>
      <c r="D2" s="72"/>
      <c r="E2" s="72"/>
      <c r="F2" s="72"/>
      <c r="G2" s="72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2.75" customHeight="1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2.75" customHeight="1" x14ac:dyDescent="0.25">
      <c r="A4" s="16"/>
      <c r="B4" s="45" t="s">
        <v>56</v>
      </c>
      <c r="C4" s="17" t="s">
        <v>57</v>
      </c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2.75" customHeight="1" x14ac:dyDescent="0.25">
      <c r="A5" s="16"/>
      <c r="B5" s="16"/>
      <c r="C5" s="17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2.75" customHeight="1" x14ac:dyDescent="0.25">
      <c r="A6" s="16"/>
      <c r="B6" s="55">
        <f>VLOOKUP($B$4,Memberships!A2:B125,2,FALSE)</f>
        <v>0</v>
      </c>
      <c r="C6" s="17" t="s">
        <v>58</v>
      </c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2.75" customHeight="1" x14ac:dyDescent="0.25">
      <c r="A7" s="16"/>
      <c r="B7" s="45">
        <v>568</v>
      </c>
      <c r="C7" s="17" t="s">
        <v>59</v>
      </c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2.75" customHeight="1" x14ac:dyDescent="0.2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2.75" customHeight="1" x14ac:dyDescent="0.25">
      <c r="A9" s="16"/>
      <c r="B9" s="17" t="s">
        <v>60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2.75" customHeight="1" x14ac:dyDescent="0.25">
      <c r="A10" s="16"/>
      <c r="B10" s="16" t="s">
        <v>61</v>
      </c>
      <c r="C10" s="16"/>
      <c r="D10" s="16"/>
      <c r="E10" s="54" cm="1">
        <f t="array" ref="E10">IFERROR(LOOKUP(B6,1/(Variables!D2:D18&lt;=B6)/(Variables!E2:E18&gt;=B6),Variables!F2:F18),0)</f>
        <v>0</v>
      </c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2.75" customHeight="1" x14ac:dyDescent="0.25">
      <c r="A11" s="16"/>
      <c r="B11" s="16" t="s">
        <v>62</v>
      </c>
      <c r="C11" s="16"/>
      <c r="D11" s="16"/>
      <c r="E11" s="54">
        <f>MAX(0,1.5*(B7-B6))</f>
        <v>852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2.75" customHeight="1" x14ac:dyDescent="0.25">
      <c r="A12" s="16"/>
      <c r="B12" s="17" t="s">
        <v>25</v>
      </c>
      <c r="C12" s="16"/>
      <c r="D12" s="16"/>
      <c r="E12" s="56">
        <f>SUM(E10:E11)</f>
        <v>852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2.75" customHeight="1" x14ac:dyDescent="0.25">
      <c r="A13" s="16"/>
      <c r="B13" s="17"/>
      <c r="C13" s="16"/>
      <c r="D13" s="16"/>
      <c r="E13" s="5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2.75" customHeight="1" x14ac:dyDescent="0.25">
      <c r="A14" s="16"/>
      <c r="B14" s="17"/>
      <c r="C14" s="16"/>
      <c r="D14" s="17" t="s">
        <v>63</v>
      </c>
      <c r="E14" s="57" t="s">
        <v>64</v>
      </c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2.75" customHeight="1" x14ac:dyDescent="0.25">
      <c r="A15" s="16"/>
      <c r="B15" s="17" t="s">
        <v>65</v>
      </c>
      <c r="C15" s="16"/>
      <c r="D15" s="58">
        <f t="shared" ref="D15:D17" si="0">+F15/SUM($F$15:$F$17)</f>
        <v>0.2142857142857143</v>
      </c>
      <c r="E15" s="54">
        <f t="shared" ref="E15:E17" si="1">+F15*$E$12</f>
        <v>127.8</v>
      </c>
      <c r="F15" s="59">
        <v>0.15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2.75" customHeight="1" x14ac:dyDescent="0.25">
      <c r="A16" s="16"/>
      <c r="B16" s="17" t="s">
        <v>23</v>
      </c>
      <c r="C16" s="16"/>
      <c r="D16" s="58">
        <f t="shared" si="0"/>
        <v>0.5</v>
      </c>
      <c r="E16" s="54">
        <f t="shared" si="1"/>
        <v>298.2</v>
      </c>
      <c r="F16" s="59">
        <v>0.35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2.75" customHeight="1" x14ac:dyDescent="0.25">
      <c r="A17" s="16"/>
      <c r="B17" s="17" t="s">
        <v>24</v>
      </c>
      <c r="C17" s="16"/>
      <c r="D17" s="58">
        <f t="shared" si="0"/>
        <v>0.28571428571428575</v>
      </c>
      <c r="E17" s="54">
        <f t="shared" si="1"/>
        <v>170.4</v>
      </c>
      <c r="F17" s="59">
        <v>0.2</v>
      </c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2.75" customHeight="1" x14ac:dyDescent="0.25">
      <c r="A18" s="16"/>
      <c r="B18" s="17"/>
      <c r="C18" s="16"/>
      <c r="D18" s="16"/>
      <c r="E18" s="54"/>
      <c r="F18" s="59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2.75" customHeight="1" x14ac:dyDescent="0.2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2.75" customHeight="1" x14ac:dyDescent="0.25">
      <c r="A20" s="16"/>
      <c r="B20" s="17"/>
      <c r="C20" s="16"/>
      <c r="D20" s="17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2.75" customHeight="1" x14ac:dyDescent="0.25">
      <c r="A21" s="16"/>
      <c r="B21" s="17"/>
      <c r="C21" s="16"/>
      <c r="D21" s="58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2.75" customHeight="1" x14ac:dyDescent="0.25">
      <c r="A22" s="16"/>
      <c r="B22" s="17"/>
      <c r="C22" s="16"/>
      <c r="D22" s="58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2.75" customHeight="1" x14ac:dyDescent="0.25">
      <c r="A23" s="16"/>
      <c r="B23" s="17"/>
      <c r="C23" s="16"/>
      <c r="D23" s="58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2.7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2.75" customHeight="1" x14ac:dyDescent="0.2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2.75" customHeight="1" x14ac:dyDescent="0.25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2.75" customHeight="1" x14ac:dyDescent="0.25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2.75" customHeight="1" x14ac:dyDescent="0.25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2.75" customHeight="1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2.75" customHeight="1" x14ac:dyDescent="0.2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2.75" customHeight="1" x14ac:dyDescent="0.2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2.75" customHeight="1" x14ac:dyDescent="0.2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2.75" customHeight="1" x14ac:dyDescent="0.2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2.75" customHeight="1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2.75" customHeight="1" x14ac:dyDescent="0.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2.75" customHeight="1" x14ac:dyDescent="0.2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2.75" customHeight="1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2.75" customHeight="1" x14ac:dyDescent="0.25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2.75" customHeight="1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2.75" customHeight="1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2.75" customHeight="1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2.75" customHeight="1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2.75" customHeight="1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2.75" customHeight="1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2.75" customHeight="1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2.75" customHeight="1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2.75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2.75" customHeight="1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2.75" customHeight="1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2.75" customHeight="1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2.75" customHeight="1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2.75" customHeight="1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2.75" customHeight="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2.75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2.75" customHeight="1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2.75" customHeight="1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2.75" customHeight="1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2.75" customHeight="1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2.75" customHeight="1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2.75" customHeight="1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2.75" customHeight="1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2.75" customHeight="1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2.75" customHeight="1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2.75" customHeight="1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2.75" customHeight="1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2.75" customHeight="1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2.75" customHeight="1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2.75" customHeight="1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2.75" customHeight="1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2.75" customHeight="1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2.75" customHeight="1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2.75" customHeight="1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2.75" customHeight="1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2.75" customHeight="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2.75" customHeight="1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2.75" customHeight="1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2.75" customHeight="1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2.75" customHeight="1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2.75" customHeight="1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2.75" customHeight="1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2.75" customHeight="1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2.75" customHeight="1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2.75" customHeight="1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2.75" customHeight="1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2.75" customHeight="1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2.75" customHeight="1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2.75" customHeight="1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2.75" customHeight="1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2.75" customHeight="1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2.75" customHeight="1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2.75" customHeight="1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2.75" customHeight="1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2.75" customHeight="1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2.75" customHeight="1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2.75" customHeight="1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2.75" customHeight="1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2.75" customHeight="1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2.75" customHeight="1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2.75" customHeight="1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2.75" customHeight="1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2.75" customHeight="1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2.75" customHeight="1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2.75" customHeight="1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2.75" customHeight="1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2.75" customHeight="1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2.75" customHeight="1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2.75" customHeight="1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2.75" customHeight="1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2.75" customHeight="1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2.75" customHeight="1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2.75" customHeight="1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2.75" customHeight="1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2.75" customHeight="1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2.75" customHeight="1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2.75" customHeight="1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2.75" customHeight="1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2.75" customHeight="1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2.75" customHeight="1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2.75" customHeight="1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2.75" customHeight="1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2.75" customHeight="1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2.75" customHeight="1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2.75" customHeight="1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2.75" customHeight="1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2.75" customHeight="1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2.75" customHeight="1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2.75" customHeight="1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2.75" customHeight="1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2.75" customHeight="1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2.75" customHeight="1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2.75" customHeight="1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2.75" customHeight="1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2.75" customHeight="1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2.75" customHeight="1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2.75" customHeight="1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2.75" customHeight="1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2.75" customHeight="1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2.75" customHeight="1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2.75" customHeight="1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2.75" customHeight="1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2.75" customHeight="1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2.75" customHeight="1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2.75" customHeight="1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2.75" customHeight="1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2.75" customHeight="1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2.75" customHeight="1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2.75" customHeight="1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2.75" customHeight="1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2.75" customHeight="1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2.75" customHeight="1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2.75" customHeight="1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2.75" customHeight="1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2.75" customHeight="1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2.75" customHeight="1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2.75" customHeight="1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2.75" customHeight="1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2.75" customHeight="1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2.75" customHeight="1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2.75" customHeight="1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2.75" customHeight="1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2.75" customHeight="1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2.75" customHeight="1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2.75" customHeight="1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2.75" customHeight="1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2.75" customHeight="1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2.75" customHeight="1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2.75" customHeight="1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2.75" customHeight="1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2.75" customHeight="1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2.75" customHeight="1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2.75" customHeight="1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2.75" customHeight="1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2.75" customHeight="1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2.75" customHeight="1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2.75" customHeight="1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2.75" customHeight="1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2.75" customHeight="1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2.75" customHeight="1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2.75" customHeight="1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2.75" customHeight="1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2.75" customHeight="1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2.75" customHeight="1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2.75" customHeight="1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2.75" customHeight="1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2.75" customHeight="1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2.75" customHeight="1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2.75" customHeight="1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2.75" customHeight="1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2.75" customHeight="1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2.75" customHeight="1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2.75" customHeight="1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2.75" customHeight="1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2.75" customHeight="1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2.75" customHeight="1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2.75" customHeight="1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2.75" customHeight="1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2.75" customHeight="1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2.75" customHeight="1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2.75" customHeight="1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2.75" customHeight="1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2.75" customHeight="1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2.75" customHeight="1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2.75" customHeight="1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2.75" customHeight="1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2.75" customHeight="1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2.75" customHeight="1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2.75" customHeight="1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2.75" customHeight="1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2.75" customHeight="1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2.75" customHeight="1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2.75" customHeight="1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2.75" customHeight="1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2.75" customHeight="1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2.75" customHeight="1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2.75" customHeight="1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2.75" customHeight="1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2.75" customHeight="1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2.75" customHeight="1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2.75" customHeight="1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2.75" customHeight="1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2.75" customHeight="1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2.75" customHeight="1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2.75" customHeight="1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2.75" customHeight="1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2.75" customHeight="1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2.75" customHeight="1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2.75" customHeight="1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2.75" customHeight="1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2.75" customHeight="1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2.75" customHeight="1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2.75" customHeight="1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2.75" customHeight="1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2.75" customHeight="1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2.75" customHeight="1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2.75" customHeight="1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2.75" customHeight="1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2.75" customHeight="1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2.75" customHeight="1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2.75" customHeight="1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2.75" customHeight="1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2.75" customHeight="1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2.75" customHeight="1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2.75" customHeight="1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2.75" customHeight="1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2.75" customHeight="1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2.75" customHeight="1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2.75" customHeight="1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2.75" customHeight="1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2.75" customHeight="1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2.75" customHeight="1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2.75" customHeight="1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2.75" customHeight="1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2.75" customHeight="1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2.75" customHeight="1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2.75" customHeight="1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2.75" customHeight="1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2.75" customHeight="1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2.75" customHeight="1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2.75" customHeight="1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2.75" customHeight="1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2.75" customHeight="1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2.75" customHeight="1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2.75" customHeight="1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2.75" customHeight="1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2.75" customHeight="1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2.75" customHeight="1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2.75" customHeight="1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2.75" customHeight="1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2.75" customHeight="1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2.75" customHeight="1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2.75" customHeight="1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2.75" customHeight="1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2.75" customHeight="1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2.75" customHeight="1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2.75" customHeight="1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2.75" customHeight="1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2.75" customHeight="1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2.75" customHeight="1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2.75" customHeight="1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2.75" customHeight="1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2.75" customHeight="1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2.75" customHeight="1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2.75" customHeight="1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2.75" customHeight="1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2.75" customHeight="1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2.75" customHeight="1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2.75" customHeight="1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2.75" customHeight="1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2.75" customHeight="1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2.75" customHeight="1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2.75" customHeight="1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2.75" customHeight="1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2.75" customHeight="1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2.75" customHeight="1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2.75" customHeight="1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2.75" customHeight="1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2.75" customHeight="1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2.75" customHeight="1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2.75" customHeight="1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2.75" customHeight="1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2.75" customHeight="1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2.75" customHeight="1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2.75" customHeight="1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2.75" customHeight="1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2.75" customHeight="1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2.75" customHeight="1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2.75" customHeight="1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2.75" customHeight="1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2.75" customHeight="1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2.75" customHeight="1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2.75" customHeight="1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2.75" customHeight="1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2.75" customHeight="1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2.75" customHeight="1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2.75" customHeight="1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2.75" customHeight="1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2.75" customHeight="1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2.75" customHeight="1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2.75" customHeight="1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2.75" customHeight="1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2.75" customHeight="1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2.75" customHeight="1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2.75" customHeight="1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2.75" customHeight="1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2.75" customHeight="1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2.75" customHeight="1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2.75" customHeight="1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2.75" customHeight="1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2.75" customHeight="1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2.75" customHeight="1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2.75" customHeight="1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2.75" customHeight="1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2.75" customHeight="1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2.75" customHeight="1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2.75" customHeight="1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2.75" customHeight="1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2.75" customHeight="1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2.75" customHeight="1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2.75" customHeight="1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2.75" customHeight="1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2.75" customHeight="1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2.75" customHeight="1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2.75" customHeight="1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2.75" customHeight="1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2.75" customHeight="1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2.75" customHeight="1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2.75" customHeight="1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2.75" customHeight="1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2.75" customHeight="1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2.75" customHeight="1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2.75" customHeight="1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2.75" customHeight="1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2.75" customHeight="1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2.75" customHeight="1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2.75" customHeight="1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2.75" customHeight="1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2.75" customHeight="1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2.75" customHeight="1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2.75" customHeight="1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2.75" customHeight="1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2.75" customHeight="1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2.75" customHeight="1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2.75" customHeight="1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2.75" customHeight="1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2.75" customHeight="1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2.75" customHeight="1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2.75" customHeight="1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2.75" customHeight="1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2.75" customHeight="1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2.75" customHeight="1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2.75" customHeight="1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2.75" customHeight="1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2.75" customHeight="1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2.75" customHeight="1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2.75" customHeight="1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2.75" customHeight="1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2.75" customHeight="1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2.75" customHeight="1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2.75" customHeight="1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2.75" customHeight="1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2.75" customHeight="1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2.75" customHeight="1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2.75" customHeight="1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2.75" customHeight="1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2.75" customHeight="1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2.75" customHeight="1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2.75" customHeight="1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2.75" customHeight="1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2.75" customHeight="1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2.75" customHeight="1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2.75" customHeight="1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2.75" customHeight="1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2.75" customHeight="1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2.75" customHeight="1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2.75" customHeight="1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2.75" customHeight="1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2.75" customHeight="1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2.75" customHeight="1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2.75" customHeight="1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2.75" customHeight="1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2.75" customHeight="1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2.75" customHeight="1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2.75" customHeight="1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2.75" customHeight="1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2.75" customHeight="1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2.75" customHeight="1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2.75" customHeight="1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2.75" customHeight="1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2.75" customHeight="1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2.75" customHeight="1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2.75" customHeight="1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2.75" customHeight="1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2.75" customHeight="1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2.75" customHeight="1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2.75" customHeight="1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2.75" customHeight="1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2.75" customHeight="1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2.75" customHeight="1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2.75" customHeight="1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2.75" customHeight="1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2.75" customHeight="1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2.75" customHeight="1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2.75" customHeight="1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2.75" customHeight="1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2.75" customHeight="1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2.75" customHeight="1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2.75" customHeight="1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2.75" customHeight="1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2.75" customHeight="1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2.75" customHeight="1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2.75" customHeight="1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2.75" customHeight="1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2.75" customHeight="1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2.75" customHeight="1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2.75" customHeight="1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2.75" customHeight="1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2.75" customHeight="1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2.75" customHeight="1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2.75" customHeight="1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2.75" customHeight="1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2.75" customHeight="1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2.75" customHeight="1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2.75" customHeight="1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2.75" customHeight="1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2.75" customHeight="1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2.75" customHeight="1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2.75" customHeight="1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2.75" customHeight="1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2.75" customHeight="1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2.75" customHeight="1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2.75" customHeight="1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2.75" customHeight="1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2.75" customHeight="1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2.75" customHeight="1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2.75" customHeight="1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2.75" customHeight="1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2.75" customHeight="1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2.75" customHeight="1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2.75" customHeight="1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2.75" customHeight="1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2.75" customHeight="1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2.75" customHeight="1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2.75" customHeight="1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2.75" customHeight="1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2.75" customHeight="1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2.75" customHeight="1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2.75" customHeight="1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2.75" customHeight="1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2.75" customHeight="1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2.75" customHeight="1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2.75" customHeight="1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2.75" customHeight="1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2.75" customHeight="1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2.75" customHeight="1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2.75" customHeight="1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2.75" customHeight="1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2.75" customHeight="1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2.75" customHeight="1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2.75" customHeight="1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2.75" customHeight="1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2.75" customHeight="1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2.75" customHeight="1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2.75" customHeight="1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2.75" customHeight="1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2.75" customHeight="1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2.75" customHeight="1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2.75" customHeight="1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2.75" customHeight="1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2.75" customHeight="1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2.75" customHeight="1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2.75" customHeight="1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2.75" customHeight="1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2.75" customHeight="1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2.75" customHeight="1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2.75" customHeight="1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2.75" customHeight="1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2.75" customHeight="1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2.75" customHeight="1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2.75" customHeight="1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2.75" customHeight="1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2.75" customHeight="1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2.75" customHeight="1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2.75" customHeight="1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2.75" customHeight="1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2.75" customHeight="1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2.75" customHeight="1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2.75" customHeight="1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2.75" customHeight="1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2.75" customHeight="1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2.75" customHeight="1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2.75" customHeight="1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2.75" customHeight="1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2.75" customHeight="1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2.75" customHeight="1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2.75" customHeight="1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2.75" customHeight="1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2.75" customHeight="1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2.75" customHeight="1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2.75" customHeight="1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2.75" customHeight="1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2.75" customHeight="1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2.75" customHeight="1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2.75" customHeight="1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2.75" customHeight="1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2.75" customHeight="1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2.75" customHeight="1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2.75" customHeight="1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2.75" customHeight="1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2.75" customHeight="1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2.75" customHeight="1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2.75" customHeight="1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2.75" customHeight="1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2.75" customHeight="1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2.75" customHeight="1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2.75" customHeight="1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2.75" customHeight="1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2.75" customHeight="1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2.75" customHeight="1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2.75" customHeight="1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2.75" customHeight="1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2.75" customHeight="1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2.75" customHeight="1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2.75" customHeight="1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2.75" customHeight="1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2.75" customHeight="1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2.75" customHeight="1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2.75" customHeight="1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2.75" customHeight="1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2.75" customHeight="1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2.75" customHeight="1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2.75" customHeight="1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2.75" customHeight="1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2.75" customHeight="1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2.75" customHeight="1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2.75" customHeight="1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2.75" customHeight="1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2.75" customHeight="1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2.75" customHeight="1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2.75" customHeight="1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2.75" customHeight="1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2.75" customHeight="1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2.75" customHeight="1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2.75" customHeight="1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2.75" customHeight="1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2.75" customHeight="1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2.75" customHeight="1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2.75" customHeight="1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2.75" customHeight="1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2.75" customHeight="1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2.75" customHeight="1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2.75" customHeight="1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2.75" customHeight="1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2.75" customHeight="1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2.75" customHeight="1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2.75" customHeight="1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2.75" customHeight="1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2.75" customHeight="1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2.75" customHeight="1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2.75" customHeight="1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2.75" customHeight="1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2.75" customHeight="1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2.75" customHeight="1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2.75" customHeight="1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2.75" customHeight="1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2.75" customHeight="1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2.75" customHeight="1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2.75" customHeight="1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2.75" customHeight="1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2.75" customHeight="1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2.75" customHeight="1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2.75" customHeight="1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2.75" customHeight="1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2.75" customHeight="1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2.75" customHeight="1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2.75" customHeight="1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2.75" customHeight="1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2.75" customHeight="1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2.75" customHeight="1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2.75" customHeight="1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2.75" customHeight="1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2.75" customHeight="1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2.75" customHeight="1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2.75" customHeight="1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2.75" customHeight="1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2.75" customHeight="1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2.75" customHeight="1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2.75" customHeight="1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2.75" customHeight="1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2.75" customHeight="1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2.75" customHeight="1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2.75" customHeight="1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2.75" customHeight="1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2.75" customHeight="1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2.75" customHeight="1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2.75" customHeight="1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2.75" customHeight="1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2.75" customHeight="1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2.75" customHeight="1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2.75" customHeight="1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2.75" customHeight="1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2.75" customHeight="1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2.75" customHeight="1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2.75" customHeight="1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2.75" customHeight="1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2.75" customHeight="1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2.75" customHeight="1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2.75" customHeight="1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2.75" customHeight="1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2.75" customHeight="1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2.75" customHeight="1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2.75" customHeight="1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2.75" customHeight="1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2.75" customHeight="1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2.75" customHeight="1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2.75" customHeight="1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2.75" customHeight="1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2.75" customHeight="1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2.75" customHeight="1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2.75" customHeight="1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2.75" customHeight="1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2.75" customHeight="1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2.75" customHeight="1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2.75" customHeight="1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2.75" customHeight="1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2.75" customHeight="1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2.75" customHeight="1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2.75" customHeight="1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2.75" customHeight="1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2.75" customHeight="1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2.75" customHeight="1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2.75" customHeight="1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2.75" customHeight="1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2.75" customHeight="1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2.75" customHeight="1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2.75" customHeight="1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2.75" customHeight="1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2.75" customHeight="1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2.75" customHeight="1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2.75" customHeight="1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2.75" customHeight="1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2.75" customHeight="1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2.75" customHeight="1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2.75" customHeight="1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2.75" customHeight="1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2.75" customHeight="1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2.75" customHeight="1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2.75" customHeight="1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2.75" customHeight="1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2.75" customHeight="1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2.75" customHeight="1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2.75" customHeight="1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2.75" customHeight="1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2.75" customHeight="1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2.75" customHeight="1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2.75" customHeight="1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2.75" customHeight="1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2.75" customHeight="1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2.75" customHeight="1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2.75" customHeight="1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2.75" customHeight="1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2.75" customHeight="1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2.75" customHeight="1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2.75" customHeight="1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2.75" customHeight="1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2.75" customHeight="1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2.75" customHeight="1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2.75" customHeight="1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2.75" customHeight="1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2.75" customHeight="1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2.75" customHeight="1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2.75" customHeight="1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2.75" customHeight="1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2.75" customHeight="1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2.75" customHeight="1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2.75" customHeight="1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2.75" customHeight="1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2.75" customHeight="1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2.75" customHeight="1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2.75" customHeight="1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2.75" customHeight="1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2.75" customHeight="1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2.75" customHeight="1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2.75" customHeight="1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2.75" customHeight="1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2.75" customHeight="1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2.75" customHeight="1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2.75" customHeight="1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2.75" customHeight="1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2.75" customHeight="1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2.75" customHeight="1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2.75" customHeight="1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2.75" customHeight="1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2.75" customHeight="1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2.75" customHeight="1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2.75" customHeight="1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2.75" customHeight="1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2.75" customHeight="1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2.75" customHeight="1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2.75" customHeight="1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2.75" customHeight="1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2.75" customHeight="1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2.75" customHeight="1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2.75" customHeight="1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2.75" customHeight="1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2.75" customHeight="1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2.75" customHeight="1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2.75" customHeight="1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2.75" customHeight="1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2.75" customHeight="1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2.75" customHeight="1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2.75" customHeight="1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2.75" customHeight="1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2.75" customHeight="1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2.75" customHeight="1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2.75" customHeight="1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2.75" customHeight="1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2.75" customHeight="1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2.75" customHeight="1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2.75" customHeight="1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2.75" customHeight="1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2.75" customHeight="1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2.75" customHeight="1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2.75" customHeight="1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2.75" customHeight="1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2.75" customHeight="1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2.75" customHeight="1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2.75" customHeight="1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2.75" customHeight="1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2.75" customHeight="1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2.75" customHeight="1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2.75" customHeight="1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2.75" customHeight="1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2.75" customHeight="1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2.75" customHeight="1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2.75" customHeight="1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2.75" customHeight="1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2.75" customHeight="1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2.75" customHeight="1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2.75" customHeight="1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2.75" customHeight="1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2.75" customHeight="1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2.75" customHeight="1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2.75" customHeight="1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2.75" customHeight="1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2.75" customHeight="1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2.75" customHeight="1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2.75" customHeight="1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2.75" customHeight="1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2.75" customHeight="1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2.75" customHeight="1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2.75" customHeight="1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2.75" customHeight="1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2.75" customHeight="1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2.75" customHeight="1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2.75" customHeight="1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2.75" customHeight="1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2.75" customHeight="1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2.75" customHeight="1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2.75" customHeight="1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2.75" customHeight="1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2.75" customHeight="1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2.75" customHeight="1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2.75" customHeight="1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2.75" customHeight="1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2.75" customHeight="1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2.75" customHeight="1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2.75" customHeight="1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2.75" customHeight="1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2.75" customHeight="1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2.75" customHeight="1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2.75" customHeight="1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2.75" customHeight="1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2.75" customHeight="1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2.75" customHeight="1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2.75" customHeight="1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2.75" customHeight="1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2.75" customHeight="1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2.75" customHeight="1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2.75" customHeight="1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2.75" customHeight="1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2.75" customHeight="1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2.75" customHeight="1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2.75" customHeight="1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2.75" customHeight="1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2.75" customHeight="1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2.75" customHeight="1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2.75" customHeight="1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2.75" customHeight="1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2.75" customHeight="1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2.75" customHeight="1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2.75" customHeight="1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2.75" customHeight="1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2.75" customHeight="1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2.75" customHeight="1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2.75" customHeight="1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2.75" customHeight="1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2.75" customHeight="1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2.75" customHeight="1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2.75" customHeight="1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2.75" customHeight="1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2.75" customHeight="1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2.75" customHeight="1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2.75" customHeight="1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2.75" customHeight="1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2.75" customHeight="1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2.75" customHeight="1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2.75" customHeight="1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2.75" customHeight="1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2.75" customHeight="1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2.75" customHeight="1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2.75" customHeight="1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2.75" customHeight="1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2.75" customHeight="1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2.75" customHeight="1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2.75" customHeight="1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2.75" customHeight="1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2.75" customHeight="1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2.75" customHeight="1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2.75" customHeight="1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2.75" customHeight="1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2.75" customHeight="1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2.75" customHeight="1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2.75" customHeight="1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2.75" customHeight="1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2.75" customHeight="1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2.75" customHeight="1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2.75" customHeight="1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2.75" customHeight="1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2.75" customHeight="1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2.75" customHeight="1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2.75" customHeight="1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2.75" customHeight="1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2.75" customHeight="1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2.75" customHeight="1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2.75" customHeight="1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2.75" customHeight="1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2.75" customHeight="1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2.75" customHeight="1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2.75" customHeight="1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2.75" customHeight="1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2.75" customHeight="1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2.75" customHeight="1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2.75" customHeight="1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2.75" customHeight="1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2.75" customHeight="1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2.75" customHeight="1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2.75" customHeight="1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2.75" customHeight="1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2.75" customHeight="1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2.75" customHeight="1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2.75" customHeight="1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2.75" customHeight="1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2.75" customHeight="1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2.75" customHeight="1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2.75" customHeight="1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2.75" customHeight="1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2.75" customHeight="1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2.75" customHeight="1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2.75" customHeight="1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2.75" customHeight="1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2.75" customHeight="1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2.75" customHeight="1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2.75" customHeight="1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2.75" customHeight="1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2.75" customHeight="1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2.75" customHeight="1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2.75" customHeight="1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2.75" customHeight="1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2.75" customHeight="1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2.75" customHeight="1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2.75" customHeight="1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2.75" customHeight="1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2.75" customHeight="1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2.75" customHeight="1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2.75" customHeight="1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2.75" customHeight="1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2.75" customHeight="1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2.75" customHeight="1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2.75" customHeight="1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2.75" customHeight="1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2.75" customHeight="1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2.75" customHeight="1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2.75" customHeight="1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2.75" customHeight="1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2.75" customHeight="1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2.75" customHeight="1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2.75" customHeight="1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2.75" customHeight="1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2.75" customHeight="1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2.75" customHeight="1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2.75" customHeight="1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2.75" customHeight="1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2.75" customHeight="1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2.75" customHeight="1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2.75" customHeight="1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2.75" customHeight="1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2.75" customHeight="1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2.75" customHeight="1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2.75" customHeight="1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2.75" customHeight="1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2.75" customHeight="1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2.75" customHeight="1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2.75" customHeight="1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2.75" customHeight="1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2.75" customHeight="1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2.75" customHeight="1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2.75" customHeight="1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2.75" customHeight="1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2.75" customHeight="1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2.75" customHeight="1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2.75" customHeight="1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2.75" customHeight="1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2.75" customHeight="1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2.75" customHeight="1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2.75" customHeight="1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2.75" customHeight="1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2.75" customHeight="1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2.75" customHeight="1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2.75" customHeight="1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2.75" customHeight="1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2.75" customHeight="1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2.75" customHeight="1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2.75" customHeight="1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2.75" customHeight="1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2.75" customHeight="1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2.75" customHeight="1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2.75" customHeight="1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2.75" customHeight="1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2.75" customHeight="1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2.75" customHeight="1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2.75" customHeight="1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2.75" customHeight="1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2.75" customHeight="1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2.75" customHeight="1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2.75" customHeight="1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2.75" customHeight="1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2.75" customHeight="1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2.75" customHeight="1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2.75" customHeight="1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2.75" customHeight="1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2.75" customHeight="1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2.75" customHeight="1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2.75" customHeight="1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2.75" customHeight="1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2.75" customHeight="1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2.75" customHeight="1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2.75" customHeight="1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2.75" customHeight="1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2.75" customHeight="1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2.75" customHeight="1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2.75" customHeight="1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2.75" customHeight="1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2.75" customHeight="1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2.75" customHeight="1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2.75" customHeight="1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2.75" customHeight="1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2.75" customHeight="1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2.75" customHeight="1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2.75" customHeight="1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2.75" customHeight="1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2.75" customHeight="1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2.75" customHeight="1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2.75" customHeight="1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2.75" customHeight="1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2.75" customHeight="1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2.75" customHeight="1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2.75" customHeight="1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2.75" customHeight="1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2.75" customHeight="1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2.75" customHeight="1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2.75" customHeight="1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2.75" customHeight="1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2.75" customHeight="1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2.75" customHeight="1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2.75" customHeight="1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2.75" customHeight="1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2.75" customHeight="1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2.75" customHeight="1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2.75" customHeight="1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2.75" customHeight="1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">
    <mergeCell ref="A2:G2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000"/>
  <sheetViews>
    <sheetView workbookViewId="0"/>
  </sheetViews>
  <sheetFormatPr defaultColWidth="14.42578125" defaultRowHeight="15" customHeight="1" x14ac:dyDescent="0.25"/>
  <cols>
    <col min="1" max="1" width="9" customWidth="1"/>
    <col min="2" max="2" width="32.7109375" customWidth="1"/>
    <col min="3" max="3" width="8.7109375" customWidth="1"/>
    <col min="4" max="5" width="11.7109375" customWidth="1"/>
    <col min="6" max="6" width="9.7109375" customWidth="1"/>
    <col min="7" max="26" width="8.7109375" customWidth="1"/>
  </cols>
  <sheetData>
    <row r="1" spans="1:8" ht="26.25" x14ac:dyDescent="0.25">
      <c r="A1" s="60" t="s">
        <v>66</v>
      </c>
      <c r="B1" s="61" t="s">
        <v>67</v>
      </c>
      <c r="C1" s="62"/>
      <c r="D1" s="63" t="s">
        <v>68</v>
      </c>
      <c r="E1" s="63" t="s">
        <v>69</v>
      </c>
      <c r="F1" s="63" t="s">
        <v>61</v>
      </c>
      <c r="G1" s="63" t="s">
        <v>62</v>
      </c>
      <c r="H1" s="64"/>
    </row>
    <row r="2" spans="1:8" ht="26.25" x14ac:dyDescent="0.25">
      <c r="A2" s="65" t="s">
        <v>70</v>
      </c>
      <c r="B2" s="66">
        <v>0.15</v>
      </c>
      <c r="C2" s="62"/>
      <c r="D2" s="67">
        <v>0</v>
      </c>
      <c r="E2" s="67">
        <v>499</v>
      </c>
      <c r="F2" s="68">
        <v>0</v>
      </c>
      <c r="G2" s="68">
        <v>1.5</v>
      </c>
      <c r="H2" s="64"/>
    </row>
    <row r="3" spans="1:8" ht="26.25" x14ac:dyDescent="0.25">
      <c r="A3" s="65" t="s">
        <v>71</v>
      </c>
      <c r="B3" s="66">
        <v>0.35</v>
      </c>
      <c r="C3" s="62"/>
      <c r="D3" s="67">
        <v>500</v>
      </c>
      <c r="E3" s="69">
        <v>1000</v>
      </c>
      <c r="F3" s="68">
        <v>500</v>
      </c>
      <c r="G3" s="64"/>
      <c r="H3" s="64"/>
    </row>
    <row r="4" spans="1:8" ht="26.25" x14ac:dyDescent="0.25">
      <c r="A4" s="65" t="s">
        <v>72</v>
      </c>
      <c r="B4" s="66">
        <v>0.2</v>
      </c>
      <c r="C4" s="62"/>
      <c r="D4" s="67">
        <v>1000</v>
      </c>
      <c r="E4" s="69">
        <v>1499</v>
      </c>
      <c r="F4" s="68">
        <v>750</v>
      </c>
      <c r="G4" s="64"/>
      <c r="H4" s="64"/>
    </row>
    <row r="5" spans="1:8" ht="64.5" x14ac:dyDescent="0.25">
      <c r="A5" s="65" t="s">
        <v>73</v>
      </c>
      <c r="B5" s="66">
        <v>0.3</v>
      </c>
      <c r="C5" s="62"/>
      <c r="D5" s="67">
        <v>1500</v>
      </c>
      <c r="E5" s="69">
        <v>1999</v>
      </c>
      <c r="F5" s="68">
        <f>AVERAGE(F4,F6)</f>
        <v>1000</v>
      </c>
      <c r="G5" s="64"/>
      <c r="H5" s="64"/>
    </row>
    <row r="6" spans="1:8" x14ac:dyDescent="0.25">
      <c r="A6" s="64"/>
      <c r="B6" s="64"/>
      <c r="C6" s="62"/>
      <c r="D6" s="67">
        <v>2000</v>
      </c>
      <c r="E6" s="69">
        <v>2499</v>
      </c>
      <c r="F6" s="68">
        <v>1250</v>
      </c>
      <c r="G6" s="64"/>
      <c r="H6" s="64"/>
    </row>
    <row r="7" spans="1:8" x14ac:dyDescent="0.25">
      <c r="A7" s="64"/>
      <c r="B7" s="64"/>
      <c r="C7" s="62"/>
      <c r="D7" s="67">
        <v>2500</v>
      </c>
      <c r="E7" s="69">
        <v>2999</v>
      </c>
      <c r="F7" s="68">
        <f>AVERAGE(F6,F8)</f>
        <v>1625</v>
      </c>
      <c r="G7" s="64"/>
      <c r="H7" s="64"/>
    </row>
    <row r="8" spans="1:8" x14ac:dyDescent="0.25">
      <c r="A8" s="64"/>
      <c r="B8" s="64"/>
      <c r="C8" s="62"/>
      <c r="D8" s="67">
        <v>3000</v>
      </c>
      <c r="E8" s="69">
        <v>3499</v>
      </c>
      <c r="F8" s="68">
        <v>2000</v>
      </c>
      <c r="G8" s="64"/>
      <c r="H8" s="64"/>
    </row>
    <row r="9" spans="1:8" x14ac:dyDescent="0.25">
      <c r="A9" s="64"/>
      <c r="B9" s="64"/>
      <c r="C9" s="62"/>
      <c r="D9" s="67">
        <v>3500</v>
      </c>
      <c r="E9" s="69">
        <v>3999</v>
      </c>
      <c r="F9" s="68">
        <f>AVERAGE(F8,F10)</f>
        <v>2250</v>
      </c>
      <c r="G9" s="64"/>
      <c r="H9" s="64"/>
    </row>
    <row r="10" spans="1:8" x14ac:dyDescent="0.25">
      <c r="A10" s="64"/>
      <c r="B10" s="64"/>
      <c r="C10" s="62"/>
      <c r="D10" s="67">
        <v>4000</v>
      </c>
      <c r="E10" s="69">
        <v>4499</v>
      </c>
      <c r="F10" s="68">
        <v>2500</v>
      </c>
      <c r="G10" s="64"/>
      <c r="H10" s="64"/>
    </row>
    <row r="11" spans="1:8" x14ac:dyDescent="0.25">
      <c r="C11" s="62"/>
      <c r="D11" s="67">
        <v>4500</v>
      </c>
      <c r="E11" s="69">
        <v>4999</v>
      </c>
      <c r="F11" s="68">
        <f>AVERAGE(F10,F12)</f>
        <v>3000</v>
      </c>
    </row>
    <row r="12" spans="1:8" x14ac:dyDescent="0.25">
      <c r="C12" s="62"/>
      <c r="D12" s="67">
        <v>5000</v>
      </c>
      <c r="E12" s="69">
        <v>5499</v>
      </c>
      <c r="F12" s="68">
        <v>3500</v>
      </c>
    </row>
    <row r="13" spans="1:8" x14ac:dyDescent="0.25">
      <c r="C13" s="62"/>
      <c r="D13" s="67">
        <v>5500</v>
      </c>
      <c r="E13" s="69">
        <v>5999</v>
      </c>
      <c r="F13" s="68">
        <f>AVERAGE(F12,F14)</f>
        <v>3750</v>
      </c>
    </row>
    <row r="14" spans="1:8" x14ac:dyDescent="0.25">
      <c r="C14" s="62"/>
      <c r="D14" s="67">
        <v>6000</v>
      </c>
      <c r="E14" s="69">
        <v>6499</v>
      </c>
      <c r="F14" s="68">
        <v>4000</v>
      </c>
    </row>
    <row r="15" spans="1:8" x14ac:dyDescent="0.25">
      <c r="C15" s="62"/>
      <c r="D15" s="67">
        <v>6500</v>
      </c>
      <c r="E15" s="69">
        <v>6999</v>
      </c>
      <c r="F15" s="68">
        <f>AVERAGE(F14,F16)</f>
        <v>4250</v>
      </c>
    </row>
    <row r="16" spans="1:8" x14ac:dyDescent="0.25">
      <c r="C16" s="62"/>
      <c r="D16" s="67">
        <v>7000</v>
      </c>
      <c r="E16" s="69">
        <v>7499</v>
      </c>
      <c r="F16" s="68">
        <v>4500</v>
      </c>
    </row>
    <row r="17" spans="3:6" x14ac:dyDescent="0.25">
      <c r="C17" s="62"/>
      <c r="D17" s="67">
        <v>7500</v>
      </c>
      <c r="E17" s="69">
        <v>7999</v>
      </c>
      <c r="F17" s="68">
        <f>AVERAGE(F16,F18)</f>
        <v>4750</v>
      </c>
    </row>
    <row r="18" spans="3:6" x14ac:dyDescent="0.25">
      <c r="C18" s="62"/>
      <c r="D18" s="67">
        <v>8000</v>
      </c>
      <c r="E18" s="69">
        <v>100000</v>
      </c>
      <c r="F18" s="68">
        <v>5000</v>
      </c>
    </row>
    <row r="21" spans="3:6" ht="15.75" customHeight="1" x14ac:dyDescent="0.25"/>
    <row r="22" spans="3:6" ht="15.75" customHeight="1" x14ac:dyDescent="0.25"/>
    <row r="23" spans="3:6" ht="15.75" customHeight="1" x14ac:dyDescent="0.25"/>
    <row r="24" spans="3:6" ht="15.75" customHeight="1" x14ac:dyDescent="0.25"/>
    <row r="25" spans="3:6" ht="15.75" customHeight="1" x14ac:dyDescent="0.25"/>
    <row r="26" spans="3:6" ht="15.75" customHeight="1" x14ac:dyDescent="0.25"/>
    <row r="27" spans="3:6" ht="15.75" customHeight="1" x14ac:dyDescent="0.25"/>
    <row r="28" spans="3:6" ht="15.75" customHeight="1" x14ac:dyDescent="0.25"/>
    <row r="29" spans="3:6" ht="15.75" customHeight="1" x14ac:dyDescent="0.25"/>
    <row r="30" spans="3:6" ht="15.75" customHeight="1" x14ac:dyDescent="0.25"/>
    <row r="31" spans="3:6" ht="15.75" customHeight="1" x14ac:dyDescent="0.25"/>
    <row r="32" spans="3:6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activeCell="B127" sqref="B127"/>
    </sheetView>
  </sheetViews>
  <sheetFormatPr defaultColWidth="14.42578125" defaultRowHeight="15" customHeight="1" x14ac:dyDescent="0.25"/>
  <cols>
    <col min="1" max="6" width="9.140625" customWidth="1"/>
    <col min="7" max="26" width="8.7109375" customWidth="1"/>
  </cols>
  <sheetData>
    <row r="1" spans="1:26" ht="12.75" customHeight="1" x14ac:dyDescent="0.25">
      <c r="A1" s="17" t="s">
        <v>74</v>
      </c>
      <c r="B1" s="17" t="s">
        <v>75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2.75" customHeight="1" x14ac:dyDescent="0.25">
      <c r="A2" s="16" t="s">
        <v>76</v>
      </c>
      <c r="B2" s="70">
        <v>6005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2.75" customHeight="1" x14ac:dyDescent="0.25">
      <c r="A3" s="16" t="s">
        <v>77</v>
      </c>
      <c r="B3" s="70">
        <v>7135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2.75" customHeight="1" x14ac:dyDescent="0.25">
      <c r="A4" s="16" t="s">
        <v>78</v>
      </c>
      <c r="B4" s="70">
        <v>3894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2.75" customHeight="1" x14ac:dyDescent="0.25">
      <c r="A5" s="16" t="s">
        <v>79</v>
      </c>
      <c r="B5" s="70">
        <v>5516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2.75" customHeight="1" x14ac:dyDescent="0.25">
      <c r="A6" s="16" t="s">
        <v>80</v>
      </c>
      <c r="B6" s="70">
        <v>4070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2.75" customHeight="1" x14ac:dyDescent="0.25">
      <c r="A7" s="16" t="s">
        <v>81</v>
      </c>
      <c r="B7" s="70">
        <v>2557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2.75" customHeight="1" x14ac:dyDescent="0.25">
      <c r="A8" s="16" t="s">
        <v>82</v>
      </c>
      <c r="B8" s="70">
        <v>4533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2.75" customHeight="1" x14ac:dyDescent="0.25">
      <c r="A9" s="16" t="s">
        <v>83</v>
      </c>
      <c r="B9" s="70">
        <v>4514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2.75" customHeight="1" x14ac:dyDescent="0.25">
      <c r="A10" s="16" t="s">
        <v>84</v>
      </c>
      <c r="B10" s="70">
        <v>2622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2.75" customHeight="1" x14ac:dyDescent="0.25">
      <c r="A11" s="16" t="s">
        <v>85</v>
      </c>
      <c r="B11" s="70">
        <v>5293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2.75" customHeight="1" x14ac:dyDescent="0.25">
      <c r="A12" s="16" t="s">
        <v>86</v>
      </c>
      <c r="B12" s="70">
        <v>3051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2.75" customHeight="1" x14ac:dyDescent="0.25">
      <c r="A13" s="16" t="s">
        <v>87</v>
      </c>
      <c r="B13" s="70">
        <v>3657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2.75" customHeight="1" x14ac:dyDescent="0.25">
      <c r="A14" s="16" t="s">
        <v>88</v>
      </c>
      <c r="B14" s="70">
        <v>900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2.75" customHeight="1" x14ac:dyDescent="0.25">
      <c r="A15" s="16" t="s">
        <v>89</v>
      </c>
      <c r="B15" s="70">
        <v>0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2.75" customHeight="1" x14ac:dyDescent="0.25">
      <c r="A16" s="16" t="s">
        <v>90</v>
      </c>
      <c r="B16" s="70">
        <v>1249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2.75" customHeight="1" x14ac:dyDescent="0.25">
      <c r="A17" s="16" t="s">
        <v>91</v>
      </c>
      <c r="B17" s="70">
        <v>3044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2.75" customHeight="1" x14ac:dyDescent="0.25">
      <c r="A18" s="16" t="s">
        <v>92</v>
      </c>
      <c r="B18" s="70">
        <v>1288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2.75" customHeight="1" x14ac:dyDescent="0.25">
      <c r="A19" s="16" t="s">
        <v>93</v>
      </c>
      <c r="B19" s="70">
        <v>0</v>
      </c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2.75" customHeight="1" x14ac:dyDescent="0.25">
      <c r="A20" s="16" t="s">
        <v>94</v>
      </c>
      <c r="B20" s="70">
        <v>0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2.75" customHeight="1" x14ac:dyDescent="0.25">
      <c r="A21" s="16" t="s">
        <v>95</v>
      </c>
      <c r="B21" s="70">
        <v>2775</v>
      </c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2.75" customHeight="1" x14ac:dyDescent="0.25">
      <c r="A22" s="16" t="s">
        <v>96</v>
      </c>
      <c r="B22" s="70">
        <v>0</v>
      </c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2.75" customHeight="1" x14ac:dyDescent="0.25">
      <c r="A23" s="16" t="s">
        <v>97</v>
      </c>
      <c r="B23" s="70">
        <v>0</v>
      </c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2.75" customHeight="1" x14ac:dyDescent="0.25">
      <c r="A24" s="16" t="s">
        <v>98</v>
      </c>
      <c r="B24" s="70">
        <v>1304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2.75" customHeight="1" x14ac:dyDescent="0.25">
      <c r="A25" s="16" t="s">
        <v>99</v>
      </c>
      <c r="B25" s="70">
        <v>1430</v>
      </c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2.75" customHeight="1" x14ac:dyDescent="0.25">
      <c r="A26" s="16" t="s">
        <v>100</v>
      </c>
      <c r="B26" s="70">
        <v>0</v>
      </c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2.75" customHeight="1" x14ac:dyDescent="0.25">
      <c r="A27" s="16" t="s">
        <v>101</v>
      </c>
      <c r="B27" s="70">
        <v>3349</v>
      </c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2.75" customHeight="1" x14ac:dyDescent="0.25">
      <c r="A28" s="16" t="s">
        <v>102</v>
      </c>
      <c r="B28" s="70">
        <v>3106</v>
      </c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2.75" customHeight="1" x14ac:dyDescent="0.25">
      <c r="A29" s="16" t="s">
        <v>103</v>
      </c>
      <c r="B29" s="70">
        <v>1784</v>
      </c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2.75" customHeight="1" x14ac:dyDescent="0.25">
      <c r="A30" s="16" t="s">
        <v>104</v>
      </c>
      <c r="B30" s="70">
        <v>4271</v>
      </c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2.75" customHeight="1" x14ac:dyDescent="0.25">
      <c r="A31" s="16" t="s">
        <v>105</v>
      </c>
      <c r="B31" s="70">
        <v>2230</v>
      </c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2.75" customHeight="1" x14ac:dyDescent="0.25">
      <c r="A32" s="16" t="s">
        <v>106</v>
      </c>
      <c r="B32" s="70">
        <v>2424</v>
      </c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2.75" customHeight="1" x14ac:dyDescent="0.25">
      <c r="A33" s="16" t="s">
        <v>107</v>
      </c>
      <c r="B33" s="70">
        <v>1935</v>
      </c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2.75" customHeight="1" x14ac:dyDescent="0.25">
      <c r="A34" s="16" t="s">
        <v>108</v>
      </c>
      <c r="B34" s="70">
        <v>3816</v>
      </c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2.75" customHeight="1" x14ac:dyDescent="0.25">
      <c r="A35" s="16" t="s">
        <v>109</v>
      </c>
      <c r="B35" s="70">
        <v>2400</v>
      </c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2.75" customHeight="1" x14ac:dyDescent="0.25">
      <c r="A36" s="16" t="s">
        <v>110</v>
      </c>
      <c r="B36" s="70">
        <v>2503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2.75" customHeight="1" x14ac:dyDescent="0.25">
      <c r="A37" s="16" t="s">
        <v>111</v>
      </c>
      <c r="B37" s="70">
        <v>3978</v>
      </c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2.75" customHeight="1" x14ac:dyDescent="0.25">
      <c r="A38" s="16" t="s">
        <v>112</v>
      </c>
      <c r="B38" s="70">
        <v>2592</v>
      </c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2.75" customHeight="1" x14ac:dyDescent="0.25">
      <c r="A39" s="16" t="s">
        <v>113</v>
      </c>
      <c r="B39" s="70">
        <v>3866</v>
      </c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2.75" customHeight="1" x14ac:dyDescent="0.25">
      <c r="A40" s="16" t="s">
        <v>114</v>
      </c>
      <c r="B40" s="70">
        <v>2038</v>
      </c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2.75" customHeight="1" x14ac:dyDescent="0.25">
      <c r="A41" s="16" t="s">
        <v>115</v>
      </c>
      <c r="B41" s="70">
        <v>2809</v>
      </c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2.75" customHeight="1" x14ac:dyDescent="0.25">
      <c r="A42" s="16" t="s">
        <v>116</v>
      </c>
      <c r="B42" s="70">
        <v>1960</v>
      </c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2.75" customHeight="1" x14ac:dyDescent="0.25">
      <c r="A43" s="16" t="s">
        <v>117</v>
      </c>
      <c r="B43" s="70">
        <v>2154</v>
      </c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2.75" customHeight="1" x14ac:dyDescent="0.25">
      <c r="A44" s="16" t="s">
        <v>118</v>
      </c>
      <c r="B44" s="70">
        <v>0</v>
      </c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2.75" customHeight="1" x14ac:dyDescent="0.25">
      <c r="A45" s="16" t="s">
        <v>119</v>
      </c>
      <c r="B45" s="70">
        <v>1426</v>
      </c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2.75" customHeight="1" x14ac:dyDescent="0.25">
      <c r="A46" s="16" t="s">
        <v>120</v>
      </c>
      <c r="B46" s="70">
        <v>1932</v>
      </c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2.75" customHeight="1" x14ac:dyDescent="0.25">
      <c r="A47" s="16" t="s">
        <v>121</v>
      </c>
      <c r="B47" s="70">
        <v>2107</v>
      </c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2.75" customHeight="1" x14ac:dyDescent="0.25">
      <c r="A48" s="16" t="s">
        <v>122</v>
      </c>
      <c r="B48" s="70">
        <v>1466</v>
      </c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2.75" customHeight="1" x14ac:dyDescent="0.25">
      <c r="A49" s="16" t="s">
        <v>123</v>
      </c>
      <c r="B49" s="70">
        <v>789</v>
      </c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2.75" customHeight="1" x14ac:dyDescent="0.25">
      <c r="A50" s="16" t="s">
        <v>124</v>
      </c>
      <c r="B50" s="70">
        <v>0</v>
      </c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2.75" customHeight="1" x14ac:dyDescent="0.25">
      <c r="A51" s="16" t="s">
        <v>125</v>
      </c>
      <c r="B51" s="70">
        <v>2419</v>
      </c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2.75" customHeight="1" x14ac:dyDescent="0.25">
      <c r="A52" s="16" t="s">
        <v>126</v>
      </c>
      <c r="B52" s="70">
        <v>1420</v>
      </c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2.75" customHeight="1" x14ac:dyDescent="0.25">
      <c r="A53" s="16" t="s">
        <v>127</v>
      </c>
      <c r="B53" s="70">
        <v>1483</v>
      </c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2.75" customHeight="1" x14ac:dyDescent="0.25">
      <c r="A54" s="16" t="s">
        <v>128</v>
      </c>
      <c r="B54" s="70">
        <v>4684</v>
      </c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2.75" customHeight="1" x14ac:dyDescent="0.25">
      <c r="A55" s="16" t="s">
        <v>129</v>
      </c>
      <c r="B55" s="70">
        <v>5301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2.75" customHeight="1" x14ac:dyDescent="0.25">
      <c r="A56" s="16" t="s">
        <v>130</v>
      </c>
      <c r="B56" s="70">
        <v>4512</v>
      </c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2.75" customHeight="1" x14ac:dyDescent="0.25">
      <c r="A57" s="16" t="s">
        <v>131</v>
      </c>
      <c r="B57" s="70">
        <v>3067</v>
      </c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2.75" customHeight="1" x14ac:dyDescent="0.25">
      <c r="A58" s="16" t="s">
        <v>132</v>
      </c>
      <c r="B58" s="70">
        <v>4145</v>
      </c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2.75" customHeight="1" x14ac:dyDescent="0.25">
      <c r="A59" s="16" t="s">
        <v>133</v>
      </c>
      <c r="B59" s="70">
        <v>1613</v>
      </c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2.75" customHeight="1" x14ac:dyDescent="0.25">
      <c r="A60" s="16" t="s">
        <v>134</v>
      </c>
      <c r="B60" s="70">
        <v>6040</v>
      </c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2.75" customHeight="1" x14ac:dyDescent="0.25">
      <c r="A61" s="16" t="s">
        <v>135</v>
      </c>
      <c r="B61" s="70">
        <v>6288</v>
      </c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2.75" customHeight="1" x14ac:dyDescent="0.25">
      <c r="A62" s="16" t="s">
        <v>136</v>
      </c>
      <c r="B62" s="70">
        <v>2134</v>
      </c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2.75" customHeight="1" x14ac:dyDescent="0.25">
      <c r="A63" s="16" t="s">
        <v>137</v>
      </c>
      <c r="B63" s="70">
        <v>2601</v>
      </c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2.75" customHeight="1" x14ac:dyDescent="0.25">
      <c r="A64" s="16" t="s">
        <v>138</v>
      </c>
      <c r="B64" s="70">
        <v>0</v>
      </c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2.75" customHeight="1" x14ac:dyDescent="0.25">
      <c r="A65" s="16" t="s">
        <v>139</v>
      </c>
      <c r="B65" s="70">
        <v>1537</v>
      </c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2.75" customHeight="1" x14ac:dyDescent="0.25">
      <c r="A66" s="16" t="s">
        <v>140</v>
      </c>
      <c r="B66" s="70">
        <v>0</v>
      </c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2.75" customHeight="1" x14ac:dyDescent="0.25">
      <c r="A67" s="16" t="s">
        <v>141</v>
      </c>
      <c r="B67" s="70">
        <v>1994</v>
      </c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2.75" customHeight="1" x14ac:dyDescent="0.25">
      <c r="A68" s="16" t="s">
        <v>142</v>
      </c>
      <c r="B68" s="70">
        <v>0</v>
      </c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2.75" customHeight="1" x14ac:dyDescent="0.25">
      <c r="A69" s="16" t="s">
        <v>143</v>
      </c>
      <c r="B69" s="70">
        <v>0</v>
      </c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2.75" customHeight="1" x14ac:dyDescent="0.25">
      <c r="A70" s="16" t="s">
        <v>144</v>
      </c>
      <c r="B70" s="70">
        <v>3013</v>
      </c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2.75" customHeight="1" x14ac:dyDescent="0.25">
      <c r="A71" s="16" t="s">
        <v>145</v>
      </c>
      <c r="B71" s="70">
        <v>3310</v>
      </c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2.75" customHeight="1" x14ac:dyDescent="0.25">
      <c r="A72" s="16" t="s">
        <v>146</v>
      </c>
      <c r="B72" s="70">
        <v>1332</v>
      </c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2.75" customHeight="1" x14ac:dyDescent="0.25">
      <c r="A73" s="16" t="s">
        <v>147</v>
      </c>
      <c r="B73" s="70">
        <v>2037</v>
      </c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2.75" customHeight="1" x14ac:dyDescent="0.25">
      <c r="A74" s="16" t="s">
        <v>148</v>
      </c>
      <c r="B74" s="70">
        <v>1767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2.75" customHeight="1" x14ac:dyDescent="0.25">
      <c r="A75" s="16" t="s">
        <v>149</v>
      </c>
      <c r="B75" s="70">
        <v>4491</v>
      </c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2.75" customHeight="1" x14ac:dyDescent="0.25">
      <c r="A76" s="16" t="s">
        <v>150</v>
      </c>
      <c r="B76" s="70">
        <v>2959</v>
      </c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2.75" customHeight="1" x14ac:dyDescent="0.25">
      <c r="A77" s="16" t="s">
        <v>151</v>
      </c>
      <c r="B77" s="70">
        <v>3640</v>
      </c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2.75" customHeight="1" x14ac:dyDescent="0.25">
      <c r="A78" s="16" t="s">
        <v>152</v>
      </c>
      <c r="B78" s="70">
        <v>2026</v>
      </c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2.75" customHeight="1" x14ac:dyDescent="0.25">
      <c r="A79" s="16" t="s">
        <v>153</v>
      </c>
      <c r="B79" s="70">
        <v>1782</v>
      </c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2.75" customHeight="1" x14ac:dyDescent="0.25">
      <c r="A80" s="16" t="s">
        <v>154</v>
      </c>
      <c r="B80" s="70">
        <v>2216</v>
      </c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2.75" customHeight="1" x14ac:dyDescent="0.25">
      <c r="A81" s="16" t="s">
        <v>155</v>
      </c>
      <c r="B81" s="70">
        <v>3080</v>
      </c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2.75" customHeight="1" x14ac:dyDescent="0.25">
      <c r="A82" s="16" t="s">
        <v>156</v>
      </c>
      <c r="B82" s="70">
        <v>4075</v>
      </c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2.75" customHeight="1" x14ac:dyDescent="0.25">
      <c r="A83" s="16" t="s">
        <v>157</v>
      </c>
      <c r="B83" s="70">
        <v>2002</v>
      </c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2.75" customHeight="1" x14ac:dyDescent="0.25">
      <c r="A84" s="16" t="s">
        <v>158</v>
      </c>
      <c r="B84" s="70">
        <v>1494</v>
      </c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2.75" customHeight="1" x14ac:dyDescent="0.25">
      <c r="A85" s="16" t="s">
        <v>159</v>
      </c>
      <c r="B85" s="70">
        <v>1328</v>
      </c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2.75" customHeight="1" x14ac:dyDescent="0.25">
      <c r="A86" s="16" t="s">
        <v>160</v>
      </c>
      <c r="B86" s="70">
        <v>1058</v>
      </c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2.75" customHeight="1" x14ac:dyDescent="0.25">
      <c r="A87" s="16" t="s">
        <v>161</v>
      </c>
      <c r="B87" s="70">
        <v>688</v>
      </c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2.75" customHeight="1" x14ac:dyDescent="0.25">
      <c r="A88" s="16" t="s">
        <v>162</v>
      </c>
      <c r="B88" s="70">
        <v>78</v>
      </c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2.75" customHeight="1" x14ac:dyDescent="0.25">
      <c r="A89" s="16" t="s">
        <v>163</v>
      </c>
      <c r="B89" s="70">
        <v>1521</v>
      </c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2.75" customHeight="1" x14ac:dyDescent="0.25">
      <c r="A90" s="16" t="s">
        <v>164</v>
      </c>
      <c r="B90" s="70">
        <v>1001</v>
      </c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2.75" customHeight="1" x14ac:dyDescent="0.25">
      <c r="A91" s="16" t="s">
        <v>165</v>
      </c>
      <c r="B91" s="70">
        <v>813</v>
      </c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2.75" customHeight="1" x14ac:dyDescent="0.25">
      <c r="A92" s="16" t="s">
        <v>56</v>
      </c>
      <c r="B92" s="70">
        <v>0</v>
      </c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2.75" customHeight="1" x14ac:dyDescent="0.25">
      <c r="A93" s="16" t="s">
        <v>166</v>
      </c>
      <c r="B93" s="70">
        <v>2112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2.75" customHeight="1" x14ac:dyDescent="0.25">
      <c r="A94" s="16" t="s">
        <v>167</v>
      </c>
      <c r="B94" s="70">
        <v>3165</v>
      </c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2.75" customHeight="1" x14ac:dyDescent="0.25">
      <c r="A95" s="16" t="s">
        <v>168</v>
      </c>
      <c r="B95" s="70">
        <v>2851</v>
      </c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2.75" customHeight="1" x14ac:dyDescent="0.25">
      <c r="A96" s="16" t="s">
        <v>169</v>
      </c>
      <c r="B96" s="70">
        <v>2130</v>
      </c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2.75" customHeight="1" x14ac:dyDescent="0.25">
      <c r="A97" s="16" t="s">
        <v>170</v>
      </c>
      <c r="B97" s="70">
        <v>1777</v>
      </c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2.75" customHeight="1" x14ac:dyDescent="0.25">
      <c r="A98" s="16" t="s">
        <v>171</v>
      </c>
      <c r="B98" s="70">
        <v>3962</v>
      </c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2.75" customHeight="1" x14ac:dyDescent="0.25">
      <c r="A99" s="16" t="s">
        <v>172</v>
      </c>
      <c r="B99" s="70">
        <v>4195</v>
      </c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2.75" customHeight="1" x14ac:dyDescent="0.25">
      <c r="A100" s="16" t="s">
        <v>173</v>
      </c>
      <c r="B100" s="70">
        <v>3182</v>
      </c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2.75" customHeight="1" x14ac:dyDescent="0.25">
      <c r="A101" s="16" t="s">
        <v>174</v>
      </c>
      <c r="B101" s="70">
        <v>3044</v>
      </c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2.75" customHeight="1" x14ac:dyDescent="0.25">
      <c r="A102" s="16" t="s">
        <v>175</v>
      </c>
      <c r="B102" s="70">
        <v>3030</v>
      </c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2.75" customHeight="1" x14ac:dyDescent="0.25">
      <c r="A103" s="16" t="s">
        <v>176</v>
      </c>
      <c r="B103" s="70">
        <v>1509</v>
      </c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2.75" customHeight="1" x14ac:dyDescent="0.25">
      <c r="A104" s="16" t="s">
        <v>177</v>
      </c>
      <c r="B104" s="70">
        <v>4722</v>
      </c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2.75" customHeight="1" x14ac:dyDescent="0.25">
      <c r="A105" s="16" t="s">
        <v>178</v>
      </c>
      <c r="B105" s="70">
        <v>1786</v>
      </c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2.75" customHeight="1" x14ac:dyDescent="0.25">
      <c r="A106" s="16" t="s">
        <v>179</v>
      </c>
      <c r="B106" s="70">
        <v>1632</v>
      </c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2.75" customHeight="1" x14ac:dyDescent="0.25">
      <c r="A107" s="16" t="s">
        <v>180</v>
      </c>
      <c r="B107" s="70">
        <v>2119</v>
      </c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2.75" customHeight="1" x14ac:dyDescent="0.25">
      <c r="A108" s="16" t="s">
        <v>181</v>
      </c>
      <c r="B108" s="70">
        <v>0</v>
      </c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2.75" customHeight="1" x14ac:dyDescent="0.25">
      <c r="A109" s="16" t="s">
        <v>182</v>
      </c>
      <c r="B109" s="70">
        <v>0</v>
      </c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2.75" customHeight="1" x14ac:dyDescent="0.25">
      <c r="A110" s="16" t="s">
        <v>183</v>
      </c>
      <c r="B110" s="70">
        <v>0</v>
      </c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2.75" customHeight="1" x14ac:dyDescent="0.25">
      <c r="A111" s="16" t="s">
        <v>184</v>
      </c>
      <c r="B111" s="70">
        <v>5392</v>
      </c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2.75" customHeight="1" x14ac:dyDescent="0.25">
      <c r="A112" s="16" t="s">
        <v>185</v>
      </c>
      <c r="B112" s="70">
        <v>3402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2.75" customHeight="1" x14ac:dyDescent="0.25">
      <c r="A113" s="16" t="s">
        <v>186</v>
      </c>
      <c r="B113" s="70">
        <v>2642</v>
      </c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2.75" customHeight="1" x14ac:dyDescent="0.25">
      <c r="A114" s="16" t="s">
        <v>187</v>
      </c>
      <c r="B114" s="70">
        <v>1912</v>
      </c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2.75" customHeight="1" x14ac:dyDescent="0.25">
      <c r="A115" s="16" t="s">
        <v>188</v>
      </c>
      <c r="B115" s="70">
        <v>2524</v>
      </c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2.75" customHeight="1" x14ac:dyDescent="0.25">
      <c r="A116" s="16" t="s">
        <v>189</v>
      </c>
      <c r="B116" s="70">
        <v>2055</v>
      </c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2.75" customHeight="1" x14ac:dyDescent="0.25">
      <c r="A117" s="16" t="s">
        <v>190</v>
      </c>
      <c r="B117" s="70">
        <v>2122</v>
      </c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2.75" customHeight="1" x14ac:dyDescent="0.25">
      <c r="A118" s="16" t="s">
        <v>191</v>
      </c>
      <c r="B118" s="70">
        <v>3355</v>
      </c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2.75" customHeight="1" x14ac:dyDescent="0.25">
      <c r="A119" s="16" t="s">
        <v>192</v>
      </c>
      <c r="B119" s="70">
        <v>4357</v>
      </c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2.75" customHeight="1" x14ac:dyDescent="0.25">
      <c r="A120" s="16" t="s">
        <v>193</v>
      </c>
      <c r="B120" s="70">
        <v>3883</v>
      </c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2.75" customHeight="1" x14ac:dyDescent="0.25">
      <c r="A121" s="16" t="s">
        <v>194</v>
      </c>
      <c r="B121" s="70">
        <v>838</v>
      </c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2.75" customHeight="1" x14ac:dyDescent="0.25">
      <c r="A122" s="16" t="s">
        <v>195</v>
      </c>
      <c r="B122" s="70">
        <v>990</v>
      </c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2.75" customHeight="1" x14ac:dyDescent="0.25">
      <c r="A123" s="16" t="s">
        <v>196</v>
      </c>
      <c r="B123" s="70">
        <v>0</v>
      </c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2.75" customHeight="1" x14ac:dyDescent="0.25">
      <c r="A124" s="16" t="s">
        <v>197</v>
      </c>
      <c r="B124" s="70">
        <v>3076</v>
      </c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2.75" customHeight="1" x14ac:dyDescent="0.25">
      <c r="A125" s="16" t="s">
        <v>198</v>
      </c>
      <c r="B125" s="16">
        <v>0</v>
      </c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2.75" customHeight="1" x14ac:dyDescent="0.25">
      <c r="A126" s="16" t="s">
        <v>199</v>
      </c>
      <c r="B126" s="16">
        <v>0</v>
      </c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2.75" customHeight="1" x14ac:dyDescent="0.25">
      <c r="A127" s="16" t="s">
        <v>200</v>
      </c>
      <c r="B127" s="16">
        <v>0</v>
      </c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2.75" customHeight="1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2.75" customHeight="1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2.75" customHeight="1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2.75" customHeight="1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2.75" customHeight="1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2.75" customHeight="1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2.75" customHeight="1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2.75" customHeight="1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2.75" customHeight="1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2.75" customHeight="1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2.75" customHeight="1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2.75" customHeight="1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2.75" customHeight="1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2.75" customHeight="1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2.75" customHeight="1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2.75" customHeight="1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2.75" customHeight="1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2.75" customHeight="1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2.75" customHeight="1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2.75" customHeight="1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2.75" customHeight="1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2.75" customHeight="1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2.75" customHeight="1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2.75" customHeight="1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2.75" customHeight="1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2.75" customHeight="1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2.75" customHeight="1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2.75" customHeight="1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2.75" customHeight="1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2.75" customHeight="1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2.75" customHeight="1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2.75" customHeight="1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2.75" customHeight="1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2.75" customHeight="1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2.75" customHeight="1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2.75" customHeight="1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2.75" customHeight="1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2.75" customHeight="1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2.75" customHeight="1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2.75" customHeight="1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2.75" customHeight="1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2.75" customHeight="1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2.75" customHeight="1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2.75" customHeight="1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2.75" customHeight="1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2.75" customHeight="1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2.75" customHeight="1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2.75" customHeight="1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2.75" customHeight="1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2.75" customHeight="1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2.75" customHeight="1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2.75" customHeight="1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2.75" customHeight="1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2.75" customHeight="1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2.75" customHeight="1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2.75" customHeight="1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2.75" customHeight="1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2.75" customHeight="1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2.75" customHeight="1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2.75" customHeight="1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2.75" customHeight="1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2.75" customHeight="1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2.75" customHeight="1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2.75" customHeight="1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2.75" customHeight="1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2.75" customHeight="1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2.75" customHeight="1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2.75" customHeight="1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2.75" customHeight="1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2.75" customHeight="1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2.75" customHeight="1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2.75" customHeight="1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2.75" customHeight="1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2.75" customHeight="1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2.75" customHeight="1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2.75" customHeight="1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2.75" customHeight="1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2.75" customHeight="1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2.75" customHeight="1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2.75" customHeight="1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2.75" customHeight="1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2.75" customHeight="1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2.75" customHeight="1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2.75" customHeight="1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2.75" customHeight="1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2.75" customHeight="1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2.75" customHeight="1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2.75" customHeight="1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2.75" customHeight="1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2.75" customHeight="1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2.75" customHeight="1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2.75" customHeight="1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2.75" customHeight="1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2.75" customHeight="1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2.75" customHeight="1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2.75" customHeight="1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2.75" customHeight="1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2.75" customHeight="1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2.75" customHeight="1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2.75" customHeight="1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2.75" customHeight="1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2.75" customHeight="1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2.75" customHeight="1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2.75" customHeight="1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2.75" customHeight="1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2.75" customHeight="1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2.75" customHeight="1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2.75" customHeight="1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2.75" customHeight="1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2.75" customHeight="1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2.75" customHeight="1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2.75" customHeight="1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2.75" customHeight="1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2.75" customHeight="1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2.75" customHeight="1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2.75" customHeight="1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2.75" customHeight="1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2.75" customHeight="1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2.75" customHeight="1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2.75" customHeight="1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2.75" customHeight="1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2.75" customHeight="1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2.75" customHeight="1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2.75" customHeight="1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2.75" customHeight="1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2.75" customHeight="1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2.75" customHeight="1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2.75" customHeight="1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2.75" customHeight="1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2.75" customHeight="1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2.75" customHeight="1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2.75" customHeight="1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2.75" customHeight="1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2.75" customHeight="1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2.75" customHeight="1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2.75" customHeight="1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2.75" customHeight="1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2.75" customHeight="1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2.75" customHeight="1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2.75" customHeight="1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2.75" customHeight="1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2.75" customHeight="1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2.75" customHeight="1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2.75" customHeight="1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2.75" customHeight="1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2.75" customHeight="1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2.75" customHeight="1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2.75" customHeight="1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2.75" customHeight="1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2.75" customHeight="1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2.75" customHeight="1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2.75" customHeight="1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2.75" customHeight="1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2.75" customHeight="1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2.75" customHeight="1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2.75" customHeight="1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2.75" customHeight="1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2.75" customHeight="1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2.75" customHeight="1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2.75" customHeight="1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2.75" customHeight="1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2.75" customHeight="1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2.75" customHeight="1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2.75" customHeight="1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2.75" customHeight="1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2.75" customHeight="1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2.75" customHeight="1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2.75" customHeight="1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2.75" customHeight="1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2.75" customHeight="1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2.75" customHeight="1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2.75" customHeight="1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2.75" customHeight="1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2.75" customHeight="1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2.75" customHeight="1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2.75" customHeight="1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2.75" customHeight="1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2.75" customHeight="1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2.75" customHeight="1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2.75" customHeight="1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2.75" customHeight="1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2.75" customHeight="1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2.75" customHeight="1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2.75" customHeight="1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2.75" customHeight="1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2.75" customHeight="1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2.75" customHeight="1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2.75" customHeight="1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2.75" customHeight="1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2.75" customHeight="1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2.75" customHeight="1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2.75" customHeight="1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2.75" customHeight="1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2.75" customHeight="1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2.75" customHeight="1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2.75" customHeight="1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2.75" customHeight="1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2.75" customHeight="1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2.75" customHeight="1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2.75" customHeight="1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2.75" customHeight="1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2.75" customHeight="1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2.75" customHeight="1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2.75" customHeight="1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2.75" customHeight="1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2.75" customHeight="1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2.75" customHeight="1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2.75" customHeight="1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2.75" customHeight="1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2.75" customHeight="1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2.75" customHeight="1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2.75" customHeight="1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2.75" customHeight="1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2.75" customHeight="1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2.75" customHeight="1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2.75" customHeight="1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2.75" customHeight="1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2.75" customHeight="1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2.75" customHeight="1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2.75" customHeight="1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2.75" customHeight="1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2.75" customHeight="1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2.75" customHeight="1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2.75" customHeight="1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2.75" customHeight="1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2.75" customHeight="1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2.75" customHeight="1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2.75" customHeight="1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2.75" customHeight="1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2.75" customHeight="1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2.75" customHeight="1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2.75" customHeight="1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2.75" customHeight="1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2.75" customHeight="1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2.75" customHeight="1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2.75" customHeight="1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2.75" customHeight="1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2.75" customHeight="1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2.75" customHeight="1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2.75" customHeight="1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2.75" customHeight="1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2.75" customHeight="1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2.75" customHeight="1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2.75" customHeight="1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2.75" customHeight="1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2.75" customHeight="1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2.75" customHeight="1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2.75" customHeight="1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2.75" customHeight="1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2.75" customHeight="1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2.75" customHeight="1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2.75" customHeight="1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2.75" customHeight="1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2.75" customHeight="1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2.75" customHeight="1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2.75" customHeight="1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2.75" customHeight="1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2.75" customHeight="1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2.75" customHeight="1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2.75" customHeight="1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2.75" customHeight="1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2.75" customHeight="1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2.75" customHeight="1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2.75" customHeight="1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2.75" customHeight="1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2.75" customHeight="1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2.75" customHeight="1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2.75" customHeight="1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2.75" customHeight="1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2.75" customHeight="1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2.75" customHeight="1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2.75" customHeight="1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2.75" customHeight="1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2.75" customHeight="1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2.75" customHeight="1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2.75" customHeight="1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2.75" customHeight="1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2.75" customHeight="1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2.75" customHeight="1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2.75" customHeight="1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2.75" customHeight="1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2.75" customHeight="1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2.75" customHeight="1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2.75" customHeight="1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2.75" customHeight="1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2.75" customHeight="1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2.75" customHeight="1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2.75" customHeight="1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2.75" customHeight="1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2.75" customHeight="1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2.75" customHeight="1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2.75" customHeight="1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2.75" customHeight="1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2.75" customHeight="1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2.75" customHeight="1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2.75" customHeight="1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2.75" customHeight="1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2.75" customHeight="1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2.75" customHeight="1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2.75" customHeight="1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2.75" customHeight="1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2.75" customHeight="1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2.75" customHeight="1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2.75" customHeight="1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2.75" customHeight="1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2.75" customHeight="1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2.75" customHeight="1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2.75" customHeight="1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2.75" customHeight="1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2.75" customHeight="1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2.75" customHeight="1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2.75" customHeight="1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2.75" customHeight="1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2.75" customHeight="1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2.75" customHeight="1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2.75" customHeight="1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2.75" customHeight="1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2.75" customHeight="1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2.75" customHeight="1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2.75" customHeight="1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2.75" customHeight="1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2.75" customHeight="1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2.75" customHeight="1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2.75" customHeight="1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2.75" customHeight="1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2.75" customHeight="1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2.75" customHeight="1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2.75" customHeight="1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2.75" customHeight="1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2.75" customHeight="1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2.75" customHeight="1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2.75" customHeight="1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2.75" customHeight="1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2.75" customHeight="1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2.75" customHeight="1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2.75" customHeight="1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2.75" customHeight="1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2.75" customHeight="1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2.75" customHeight="1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2.75" customHeight="1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2.75" customHeight="1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2.75" customHeight="1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2.75" customHeight="1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2.75" customHeight="1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2.75" customHeight="1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2.75" customHeight="1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2.75" customHeight="1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2.75" customHeight="1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2.75" customHeight="1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2.75" customHeight="1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2.75" customHeight="1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2.75" customHeight="1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2.75" customHeight="1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2.75" customHeight="1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2.75" customHeight="1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2.75" customHeight="1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2.75" customHeight="1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2.75" customHeight="1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2.75" customHeight="1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2.75" customHeight="1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2.75" customHeight="1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2.75" customHeight="1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2.75" customHeight="1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2.75" customHeight="1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2.75" customHeight="1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2.75" customHeight="1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2.75" customHeight="1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2.75" customHeight="1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2.75" customHeight="1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2.75" customHeight="1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2.75" customHeight="1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2.75" customHeight="1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2.75" customHeight="1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2.75" customHeight="1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2.75" customHeight="1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2.75" customHeight="1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2.75" customHeight="1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2.75" customHeight="1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2.75" customHeight="1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2.75" customHeight="1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2.75" customHeight="1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2.75" customHeight="1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2.75" customHeight="1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2.75" customHeight="1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2.75" customHeight="1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2.75" customHeight="1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2.75" customHeight="1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2.75" customHeight="1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2.75" customHeight="1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2.75" customHeight="1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2.75" customHeight="1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2.75" customHeight="1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2.75" customHeight="1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2.75" customHeight="1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2.75" customHeight="1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2.75" customHeight="1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2.75" customHeight="1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2.75" customHeight="1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2.75" customHeight="1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2.75" customHeight="1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2.75" customHeight="1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2.75" customHeight="1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2.75" customHeight="1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2.75" customHeight="1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2.75" customHeight="1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2.75" customHeight="1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2.75" customHeight="1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2.75" customHeight="1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2.75" customHeight="1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2.75" customHeight="1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2.75" customHeight="1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2.75" customHeight="1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2.75" customHeight="1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2.75" customHeight="1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2.75" customHeight="1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2.75" customHeight="1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2.75" customHeight="1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2.75" customHeight="1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2.75" customHeight="1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2.75" customHeight="1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2.75" customHeight="1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2.75" customHeight="1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2.75" customHeight="1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2.75" customHeight="1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2.75" customHeight="1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2.75" customHeight="1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2.75" customHeight="1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2.75" customHeight="1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2.75" customHeight="1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2.75" customHeight="1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2.75" customHeight="1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2.75" customHeight="1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2.75" customHeight="1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2.75" customHeight="1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2.75" customHeight="1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2.75" customHeight="1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2.75" customHeight="1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2.75" customHeight="1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2.75" customHeight="1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2.75" customHeight="1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2.75" customHeight="1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2.75" customHeight="1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2.75" customHeight="1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2.75" customHeight="1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2.75" customHeight="1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2.75" customHeight="1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2.75" customHeight="1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2.75" customHeight="1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2.75" customHeight="1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2.75" customHeight="1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2.75" customHeight="1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2.75" customHeight="1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2.75" customHeight="1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2.75" customHeight="1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2.75" customHeight="1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2.75" customHeight="1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2.75" customHeight="1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2.75" customHeight="1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2.75" customHeight="1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2.75" customHeight="1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2.75" customHeight="1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2.75" customHeight="1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2.75" customHeight="1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2.75" customHeight="1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2.75" customHeight="1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2.75" customHeight="1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2.75" customHeight="1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2.75" customHeight="1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2.75" customHeight="1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2.75" customHeight="1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2.75" customHeight="1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2.75" customHeight="1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2.75" customHeight="1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2.75" customHeight="1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2.75" customHeight="1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2.75" customHeight="1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2.75" customHeight="1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2.75" customHeight="1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2.75" customHeight="1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2.75" customHeight="1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2.75" customHeight="1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2.75" customHeight="1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2.75" customHeight="1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2.75" customHeight="1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2.75" customHeight="1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2.75" customHeight="1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2.75" customHeight="1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2.75" customHeight="1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2.75" customHeight="1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2.75" customHeight="1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2.75" customHeight="1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2.75" customHeight="1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2.75" customHeight="1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2.75" customHeight="1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2.75" customHeight="1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2.75" customHeight="1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2.75" customHeight="1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2.75" customHeight="1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2.75" customHeight="1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2.75" customHeight="1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2.75" customHeight="1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2.75" customHeight="1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2.75" customHeight="1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2.75" customHeight="1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2.75" customHeight="1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2.75" customHeight="1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2.75" customHeight="1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2.75" customHeight="1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2.75" customHeight="1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2.75" customHeight="1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2.75" customHeight="1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2.75" customHeight="1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2.75" customHeight="1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2.75" customHeight="1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2.75" customHeight="1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2.75" customHeight="1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2.75" customHeight="1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2.75" customHeight="1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2.75" customHeight="1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2.75" customHeight="1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2.75" customHeight="1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2.75" customHeight="1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2.75" customHeight="1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2.75" customHeight="1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2.75" customHeight="1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2.75" customHeight="1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2.75" customHeight="1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2.75" customHeight="1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2.75" customHeight="1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2.75" customHeight="1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2.75" customHeight="1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2.75" customHeight="1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2.75" customHeight="1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2.75" customHeight="1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2.75" customHeight="1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2.75" customHeight="1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2.75" customHeight="1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2.75" customHeight="1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2.75" customHeight="1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2.75" customHeight="1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2.75" customHeight="1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2.75" customHeight="1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2.75" customHeight="1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2.75" customHeight="1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2.75" customHeight="1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2.75" customHeight="1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2.75" customHeight="1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2.75" customHeight="1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2.75" customHeight="1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2.75" customHeight="1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2.75" customHeight="1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2.75" customHeight="1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2.75" customHeight="1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2.75" customHeight="1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2.75" customHeight="1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2.75" customHeight="1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2.75" customHeight="1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2.75" customHeight="1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2.75" customHeight="1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2.75" customHeight="1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2.75" customHeight="1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2.75" customHeight="1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2.75" customHeight="1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2.75" customHeight="1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2.75" customHeight="1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2.75" customHeight="1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2.75" customHeight="1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2.75" customHeight="1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2.75" customHeight="1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2.75" customHeight="1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2.75" customHeight="1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2.75" customHeight="1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2.75" customHeight="1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2.75" customHeight="1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2.75" customHeight="1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2.75" customHeight="1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2.75" customHeight="1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2.75" customHeight="1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2.75" customHeight="1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2.75" customHeight="1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2.75" customHeight="1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2.75" customHeight="1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2.75" customHeight="1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2.75" customHeight="1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2.75" customHeight="1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2.75" customHeight="1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2.75" customHeight="1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2.75" customHeight="1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2.75" customHeight="1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2.75" customHeight="1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2.75" customHeight="1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2.75" customHeight="1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2.75" customHeight="1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2.75" customHeight="1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2.75" customHeight="1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2.75" customHeight="1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2.75" customHeight="1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2.75" customHeight="1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2.75" customHeight="1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2.75" customHeight="1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2.75" customHeight="1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2.75" customHeight="1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2.75" customHeight="1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2.75" customHeight="1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2.75" customHeight="1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2.75" customHeight="1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2.75" customHeight="1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2.75" customHeight="1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2.75" customHeight="1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2.75" customHeight="1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2.75" customHeight="1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2.75" customHeight="1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2.75" customHeight="1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2.75" customHeight="1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2.75" customHeight="1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2.75" customHeight="1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2.75" customHeight="1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2.75" customHeight="1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2.75" customHeight="1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2.75" customHeight="1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2.75" customHeight="1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2.75" customHeight="1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2.75" customHeight="1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2.75" customHeight="1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2.75" customHeight="1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2.75" customHeight="1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2.75" customHeight="1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2.75" customHeight="1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2.75" customHeight="1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2.75" customHeight="1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2.75" customHeight="1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2.75" customHeight="1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2.75" customHeight="1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2.75" customHeight="1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2.75" customHeight="1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2.75" customHeight="1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2.75" customHeight="1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2.75" customHeight="1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2.75" customHeight="1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2.75" customHeight="1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2.75" customHeight="1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2.75" customHeight="1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2.75" customHeight="1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2.75" customHeight="1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2.75" customHeight="1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2.75" customHeight="1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2.75" customHeight="1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2.75" customHeight="1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2.75" customHeight="1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2.75" customHeight="1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2.75" customHeight="1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2.75" customHeight="1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2.75" customHeight="1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2.75" customHeight="1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2.75" customHeight="1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2.75" customHeight="1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2.75" customHeight="1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2.75" customHeight="1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2.75" customHeight="1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2.75" customHeight="1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2.75" customHeight="1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2.75" customHeight="1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2.75" customHeight="1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2.75" customHeight="1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2.75" customHeight="1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2.75" customHeight="1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2.75" customHeight="1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2.75" customHeight="1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2.75" customHeight="1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2.75" customHeight="1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2.75" customHeight="1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2.75" customHeight="1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2.75" customHeight="1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2.75" customHeight="1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2.75" customHeight="1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2.75" customHeight="1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2.75" customHeight="1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2.75" customHeight="1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2.75" customHeight="1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2.75" customHeight="1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2.75" customHeight="1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2.75" customHeight="1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2.75" customHeight="1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2.75" customHeight="1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2.75" customHeight="1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2.75" customHeight="1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2.75" customHeight="1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2.75" customHeight="1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2.75" customHeight="1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2.75" customHeight="1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2.75" customHeight="1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2.75" customHeight="1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2.75" customHeight="1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2.75" customHeight="1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2.75" customHeight="1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2.75" customHeight="1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2.75" customHeight="1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2.75" customHeight="1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2.75" customHeight="1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2.75" customHeight="1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2.75" customHeight="1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2.75" customHeight="1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2.75" customHeight="1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2.75" customHeight="1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2.75" customHeight="1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2.75" customHeight="1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2.75" customHeight="1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2.75" customHeight="1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2.75" customHeight="1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2.75" customHeight="1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2.75" customHeight="1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2.75" customHeight="1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2.75" customHeight="1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2.75" customHeight="1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2.75" customHeight="1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2.75" customHeight="1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2.75" customHeight="1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2.75" customHeight="1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2.75" customHeight="1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2.75" customHeight="1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2.75" customHeight="1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2.75" customHeight="1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2.75" customHeight="1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2.75" customHeight="1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2.75" customHeight="1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2.75" customHeight="1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2.75" customHeight="1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2.75" customHeight="1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2.75" customHeight="1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2.75" customHeight="1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2.75" customHeight="1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2.75" customHeight="1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2.75" customHeight="1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2.75" customHeight="1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2.75" customHeight="1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2.75" customHeight="1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2.75" customHeight="1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2.75" customHeight="1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2.75" customHeight="1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2.75" customHeight="1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2.75" customHeight="1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2.75" customHeight="1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2.75" customHeight="1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2.75" customHeight="1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2.75" customHeight="1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2.75" customHeight="1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2.75" customHeight="1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2.75" customHeight="1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2.75" customHeight="1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2.75" customHeight="1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2.75" customHeight="1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2.75" customHeight="1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2.75" customHeight="1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2.75" customHeight="1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2.75" customHeight="1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2.75" customHeight="1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2.75" customHeight="1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2.75" customHeight="1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2.75" customHeight="1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2.75" customHeight="1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2.75" customHeight="1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2.75" customHeight="1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2.75" customHeight="1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2.75" customHeight="1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2.75" customHeight="1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2.75" customHeight="1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2.75" customHeight="1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2.75" customHeight="1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2.75" customHeight="1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2.75" customHeight="1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2.75" customHeight="1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2.75" customHeight="1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2.75" customHeight="1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2.75" customHeight="1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2.75" customHeight="1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2.75" customHeight="1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2.75" customHeight="1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2.75" customHeight="1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2.75" customHeight="1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2.75" customHeight="1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2.75" customHeight="1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2.75" customHeight="1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2.75" customHeight="1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2.75" customHeight="1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2.75" customHeight="1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2.75" customHeight="1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2.75" customHeight="1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2.75" customHeight="1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2.75" customHeight="1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2.75" customHeight="1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2.75" customHeight="1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2.75" customHeight="1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2.75" customHeight="1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2.75" customHeight="1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2.75" customHeight="1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2.75" customHeight="1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2.75" customHeight="1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2.75" customHeight="1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2.75" customHeight="1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2.75" customHeight="1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2.75" customHeight="1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2.75" customHeight="1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2.75" customHeight="1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2.75" customHeight="1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2.75" customHeight="1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2.75" customHeight="1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2.75" customHeight="1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2.75" customHeight="1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2.75" customHeight="1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2.75" customHeight="1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2.75" customHeight="1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2.75" customHeight="1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2.75" customHeight="1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2.75" customHeight="1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2.75" customHeight="1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2.75" customHeight="1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2.75" customHeight="1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2.75" customHeight="1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2.75" customHeight="1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2.75" customHeight="1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2.75" customHeight="1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2.75" customHeight="1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2.75" customHeight="1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2.75" customHeight="1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2.75" customHeight="1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2.75" customHeight="1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2.75" customHeight="1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2.75" customHeight="1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2.75" customHeight="1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2.75" customHeight="1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2.75" customHeight="1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2.75" customHeight="1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2.75" customHeight="1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2.75" customHeight="1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2.75" customHeight="1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2.75" customHeight="1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2.75" customHeight="1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2.75" customHeight="1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2.75" customHeight="1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2.75" customHeight="1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2.75" customHeight="1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2.75" customHeight="1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2.75" customHeight="1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2.75" customHeight="1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2.75" customHeight="1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2.75" customHeight="1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2.75" customHeight="1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2.75" customHeight="1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2.75" customHeight="1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2.75" customHeight="1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2.75" customHeight="1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2.75" customHeight="1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2.75" customHeight="1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2.75" customHeight="1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2.75" customHeight="1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2.75" customHeight="1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2.75" customHeight="1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2.75" customHeight="1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2.75" customHeight="1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2.75" customHeight="1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2.75" customHeight="1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2.75" customHeight="1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2.75" customHeight="1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2.75" customHeight="1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2.75" customHeight="1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2.75" customHeight="1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2.75" customHeight="1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2.75" customHeight="1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2.75" customHeight="1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2.75" customHeight="1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2.75" customHeight="1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2.75" customHeight="1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2.75" customHeight="1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</vt:lpstr>
      <vt:lpstr>CPMH Bonus</vt:lpstr>
      <vt:lpstr>Monthly Bonus</vt:lpstr>
      <vt:lpstr>Variables</vt:lpstr>
      <vt:lpstr>Memberships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Shine</dc:creator>
  <cp:lastModifiedBy>Henry Shine</cp:lastModifiedBy>
  <dcterms:created xsi:type="dcterms:W3CDTF">2022-02-04T20:11:13Z</dcterms:created>
  <dcterms:modified xsi:type="dcterms:W3CDTF">2024-08-05T21:58:01Z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21d5bbfe-c0f8-4cab-9f23-212a1ed47ecc</vt:lpwstr>
  </property>
</Properties>
</file>